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8_{23A86AB8-4084-42EE-9CBC-ED874AFF0A6F}" xr6:coauthVersionLast="47" xr6:coauthVersionMax="47" xr10:uidLastSave="{00000000-0000-0000-0000-000000000000}"/>
  <bookViews>
    <workbookView xWindow="-108" yWindow="-108" windowWidth="23256" windowHeight="12456"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3" l="1"/>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82" i="10" l="1"/>
  <c r="J82" i="10"/>
  <c r="C82" i="10"/>
  <c r="G82" i="10"/>
  <c r="H82" i="10" s="1"/>
  <c r="I82" i="10"/>
  <c r="K8" i="10"/>
  <c r="J8" i="10"/>
  <c r="C8" i="10"/>
  <c r="G8" i="10"/>
  <c r="H8" i="10" s="1"/>
  <c r="I8" i="10"/>
  <c r="K56" i="10"/>
  <c r="J56" i="10"/>
  <c r="C56" i="10"/>
  <c r="G56" i="10"/>
  <c r="H56" i="10" s="1"/>
  <c r="I56" i="10"/>
  <c r="K71" i="10"/>
  <c r="J71" i="10"/>
  <c r="I71" i="10"/>
  <c r="C71" i="10"/>
  <c r="G71" i="10"/>
  <c r="H71" i="10" s="1"/>
  <c r="K68" i="10"/>
  <c r="J68" i="10"/>
  <c r="C68" i="10"/>
  <c r="G68" i="10"/>
  <c r="H68" i="10" s="1"/>
  <c r="I68" i="10"/>
  <c r="K54" i="10"/>
  <c r="J54" i="10"/>
  <c r="C54" i="10"/>
  <c r="G54" i="10"/>
  <c r="H54" i="10" s="1"/>
  <c r="I54" i="10"/>
  <c r="K57" i="10"/>
  <c r="J57" i="10"/>
  <c r="I57" i="10"/>
  <c r="C57" i="10"/>
  <c r="G57" i="10"/>
  <c r="H57" i="10" s="1"/>
  <c r="K61" i="10"/>
  <c r="J61" i="10"/>
  <c r="I61" i="10"/>
  <c r="C61" i="10"/>
  <c r="G61" i="10"/>
  <c r="H61" i="10" s="1"/>
  <c r="K53" i="10"/>
  <c r="J53" i="10"/>
  <c r="I53" i="10"/>
  <c r="C53" i="10"/>
  <c r="G53" i="10"/>
  <c r="H53" i="10" s="1"/>
  <c r="K65" i="10"/>
  <c r="J65" i="10"/>
  <c r="I65" i="10"/>
  <c r="C65" i="10"/>
  <c r="G65" i="10"/>
  <c r="H65" i="10" s="1"/>
  <c r="K39" i="10"/>
  <c r="J39" i="10"/>
  <c r="I39" i="10"/>
  <c r="C39" i="10"/>
  <c r="G39" i="10"/>
  <c r="H39" i="10" s="1"/>
  <c r="K62" i="10"/>
  <c r="J62" i="10"/>
  <c r="C62" i="10"/>
  <c r="G62" i="10"/>
  <c r="H62" i="10" s="1"/>
  <c r="I62" i="10"/>
  <c r="K76" i="10"/>
  <c r="J76" i="10"/>
  <c r="C76" i="10"/>
  <c r="G76" i="10"/>
  <c r="H76" i="10" s="1"/>
  <c r="I76" i="10"/>
  <c r="K58" i="10"/>
  <c r="J58" i="10"/>
  <c r="C58" i="10"/>
  <c r="G58" i="10"/>
  <c r="H58" i="10" s="1"/>
  <c r="I58" i="10"/>
  <c r="K9" i="10"/>
  <c r="J9" i="10"/>
  <c r="I9" i="10"/>
  <c r="C9" i="10"/>
  <c r="G9" i="10"/>
  <c r="H9" i="10" s="1"/>
  <c r="K52" i="10"/>
  <c r="J52" i="10"/>
  <c r="C52" i="10"/>
  <c r="G52" i="10"/>
  <c r="H52" i="10" s="1"/>
  <c r="I52" i="10"/>
  <c r="K51" i="10"/>
  <c r="J51" i="10"/>
  <c r="I51" i="10"/>
  <c r="C51" i="10"/>
  <c r="G51" i="10"/>
  <c r="H51" i="10" s="1"/>
  <c r="K67" i="10"/>
  <c r="J67" i="10"/>
  <c r="I67" i="10"/>
  <c r="C67" i="10"/>
  <c r="G67" i="10"/>
  <c r="H67" i="10" s="1"/>
  <c r="K74" i="10"/>
  <c r="J74" i="10"/>
  <c r="C74" i="10"/>
  <c r="G74" i="10"/>
  <c r="H74" i="10" s="1"/>
  <c r="I74" i="10"/>
  <c r="K22" i="10"/>
  <c r="J22" i="10"/>
  <c r="C22" i="10"/>
  <c r="G22" i="10"/>
  <c r="H22" i="10" s="1"/>
  <c r="I22" i="10"/>
  <c r="K46" i="10"/>
  <c r="J46" i="10"/>
  <c r="C46" i="10"/>
  <c r="G46" i="10"/>
  <c r="H46" i="10" s="1"/>
  <c r="I46" i="10"/>
  <c r="K42" i="10"/>
  <c r="J42" i="10"/>
  <c r="C42" i="10"/>
  <c r="G42" i="10"/>
  <c r="H42" i="10" s="1"/>
  <c r="I42" i="10"/>
  <c r="K32" i="10"/>
  <c r="J32" i="10"/>
  <c r="C32" i="10"/>
  <c r="G32" i="10"/>
  <c r="H32" i="10" s="1"/>
  <c r="I32" i="10"/>
  <c r="K50" i="10"/>
  <c r="J50" i="10"/>
  <c r="C50" i="10"/>
  <c r="G50" i="10"/>
  <c r="H50" i="10" s="1"/>
  <c r="I50" i="10"/>
  <c r="K55" i="10"/>
  <c r="J55" i="10"/>
  <c r="I55" i="10"/>
  <c r="C55" i="10"/>
  <c r="G55" i="10"/>
  <c r="H55" i="10" s="1"/>
  <c r="K36" i="10"/>
  <c r="J36" i="10"/>
  <c r="C36" i="10"/>
  <c r="G36" i="10"/>
  <c r="H36" i="10" s="1"/>
  <c r="I36" i="10"/>
  <c r="K34" i="10"/>
  <c r="J34" i="10"/>
  <c r="C34" i="10"/>
  <c r="G34" i="10"/>
  <c r="H34" i="10" s="1"/>
  <c r="I34" i="10"/>
  <c r="K38" i="10"/>
  <c r="J38" i="10"/>
  <c r="C38" i="10"/>
  <c r="G38" i="10"/>
  <c r="H38" i="10" s="1"/>
  <c r="I38" i="10"/>
  <c r="K70" i="10"/>
  <c r="J70" i="10"/>
  <c r="C70" i="10"/>
  <c r="G70" i="10"/>
  <c r="H70" i="10" s="1"/>
  <c r="I70" i="10"/>
  <c r="K37" i="10"/>
  <c r="J37" i="10"/>
  <c r="I37" i="10"/>
  <c r="C37" i="10"/>
  <c r="G37" i="10"/>
  <c r="H37" i="10" s="1"/>
  <c r="K25" i="10"/>
  <c r="J25" i="10"/>
  <c r="I25" i="10"/>
  <c r="C25" i="10"/>
  <c r="G25" i="10"/>
  <c r="H25" i="10" s="1"/>
  <c r="K10" i="10"/>
  <c r="J10" i="10"/>
  <c r="C10" i="10"/>
  <c r="G10" i="10"/>
  <c r="H10" i="10" s="1"/>
  <c r="I10" i="10"/>
  <c r="K84" i="10"/>
  <c r="J84" i="10"/>
  <c r="C84" i="10"/>
  <c r="G84" i="10"/>
  <c r="H84" i="10" s="1"/>
  <c r="I84" i="10"/>
  <c r="K48" i="10"/>
  <c r="J48" i="10"/>
  <c r="C48" i="10"/>
  <c r="G48" i="10"/>
  <c r="H48" i="10" s="1"/>
  <c r="I48" i="10"/>
  <c r="K28" i="10"/>
  <c r="J28" i="10"/>
  <c r="C28" i="10"/>
  <c r="G28" i="10"/>
  <c r="H28" i="10" s="1"/>
  <c r="I28" i="10"/>
  <c r="K80" i="10"/>
  <c r="J80" i="10"/>
  <c r="C80" i="10"/>
  <c r="G80" i="10"/>
  <c r="H80" i="10" s="1"/>
  <c r="I80" i="10"/>
  <c r="K29" i="10"/>
  <c r="J29" i="10"/>
  <c r="I29" i="10"/>
  <c r="C29" i="10"/>
  <c r="G29" i="10"/>
  <c r="H29" i="10" s="1"/>
  <c r="K17" i="10"/>
  <c r="J17" i="10"/>
  <c r="I17" i="10"/>
  <c r="C17" i="10"/>
  <c r="G17" i="10"/>
  <c r="H17" i="10" s="1"/>
  <c r="K33" i="10"/>
  <c r="J33" i="10"/>
  <c r="I33" i="10"/>
  <c r="C33" i="10"/>
  <c r="G33" i="10"/>
  <c r="H33" i="10" s="1"/>
  <c r="K7" i="10"/>
  <c r="J7" i="10"/>
  <c r="C7" i="10"/>
  <c r="G7" i="10"/>
  <c r="H7" i="10" s="1"/>
  <c r="K19" i="10"/>
  <c r="J19" i="10"/>
  <c r="I19" i="10"/>
  <c r="C19" i="10"/>
  <c r="G19" i="10"/>
  <c r="H19" i="10" s="1"/>
  <c r="K45" i="10"/>
  <c r="J45" i="10"/>
  <c r="I45" i="10"/>
  <c r="C45" i="10"/>
  <c r="G45" i="10"/>
  <c r="H45" i="10" s="1"/>
  <c r="K35" i="10"/>
  <c r="J35" i="10"/>
  <c r="I35" i="10"/>
  <c r="C35" i="10"/>
  <c r="G35" i="10"/>
  <c r="H35" i="10" s="1"/>
  <c r="K75" i="10"/>
  <c r="J75" i="10"/>
  <c r="I75" i="10"/>
  <c r="C75" i="10"/>
  <c r="G75" i="10"/>
  <c r="H75" i="10" s="1"/>
  <c r="K18" i="10"/>
  <c r="J18" i="10"/>
  <c r="C18" i="10"/>
  <c r="G18" i="10"/>
  <c r="H18" i="10" s="1"/>
  <c r="I18" i="10"/>
  <c r="K86" i="10"/>
  <c r="J86" i="10"/>
  <c r="C86" i="10"/>
  <c r="G86" i="10"/>
  <c r="H86" i="10" s="1"/>
  <c r="I86" i="10"/>
  <c r="K31" i="10"/>
  <c r="J31" i="10"/>
  <c r="I31" i="10"/>
  <c r="C31" i="10"/>
  <c r="G31" i="10"/>
  <c r="H31" i="10" s="1"/>
  <c r="K43" i="10"/>
  <c r="J43" i="10"/>
  <c r="I43" i="10"/>
  <c r="C43" i="10"/>
  <c r="G43" i="10"/>
  <c r="H43" i="10" s="1"/>
  <c r="K72" i="10"/>
  <c r="J72" i="10"/>
  <c r="C72" i="10"/>
  <c r="G72" i="10"/>
  <c r="H72" i="10" s="1"/>
  <c r="I72" i="10"/>
  <c r="K40" i="10"/>
  <c r="J40" i="10"/>
  <c r="C40" i="10"/>
  <c r="G40" i="10"/>
  <c r="H40" i="10" s="1"/>
  <c r="I40" i="10"/>
  <c r="K23" i="10"/>
  <c r="J23" i="10"/>
  <c r="I23" i="10"/>
  <c r="C23" i="10"/>
  <c r="G23" i="10"/>
  <c r="H23" i="10" s="1"/>
  <c r="K78" i="10"/>
  <c r="J78" i="10"/>
  <c r="C78" i="10"/>
  <c r="G78" i="10"/>
  <c r="H78" i="10" s="1"/>
  <c r="I78" i="10"/>
  <c r="K49" i="10"/>
  <c r="J49" i="10"/>
  <c r="I49" i="10"/>
  <c r="C49" i="10"/>
  <c r="G49" i="10"/>
  <c r="H49" i="10" s="1"/>
  <c r="K44" i="10"/>
  <c r="J44" i="10"/>
  <c r="C44" i="10"/>
  <c r="G44" i="10"/>
  <c r="H44" i="10" s="1"/>
  <c r="I44" i="10"/>
  <c r="K41" i="10"/>
  <c r="J41" i="10"/>
  <c r="I41" i="10"/>
  <c r="C41" i="10"/>
  <c r="G41" i="10"/>
  <c r="H41" i="10" s="1"/>
  <c r="K21" i="10"/>
  <c r="J21" i="10"/>
  <c r="I21" i="10"/>
  <c r="C21" i="10"/>
  <c r="G21" i="10"/>
  <c r="H21" i="10" s="1"/>
  <c r="K27" i="10"/>
  <c r="J27" i="10"/>
  <c r="I27" i="10"/>
  <c r="C27" i="10"/>
  <c r="G27" i="10"/>
  <c r="H27" i="10" s="1"/>
  <c r="K15" i="10"/>
  <c r="J15" i="10"/>
  <c r="I15" i="10"/>
  <c r="C15" i="10"/>
  <c r="G15" i="10"/>
  <c r="H15" i="10" s="1"/>
  <c r="K64" i="10"/>
  <c r="J64" i="10"/>
  <c r="C64" i="10"/>
  <c r="G64" i="10"/>
  <c r="H64" i="10" s="1"/>
  <c r="I64" i="10"/>
  <c r="K73" i="10"/>
  <c r="J73" i="10"/>
  <c r="I73" i="10"/>
  <c r="C73" i="10"/>
  <c r="G73" i="10"/>
  <c r="H73" i="10" s="1"/>
  <c r="K85" i="10"/>
  <c r="J85" i="10"/>
  <c r="I85" i="10"/>
  <c r="C85" i="10"/>
  <c r="G85" i="10"/>
  <c r="H85" i="10" s="1"/>
  <c r="K24" i="10"/>
  <c r="J24" i="10"/>
  <c r="C24" i="10"/>
  <c r="G24" i="10"/>
  <c r="H24" i="10" s="1"/>
  <c r="I24" i="10"/>
  <c r="K26" i="10"/>
  <c r="J26" i="10"/>
  <c r="C26" i="10"/>
  <c r="G26" i="10"/>
  <c r="H26" i="10" s="1"/>
  <c r="I26" i="10"/>
  <c r="K83" i="10"/>
  <c r="J83" i="10"/>
  <c r="I83" i="10"/>
  <c r="C83" i="10"/>
  <c r="G83" i="10"/>
  <c r="H83" i="10" s="1"/>
  <c r="K66" i="10"/>
  <c r="J66" i="10"/>
  <c r="C66" i="10"/>
  <c r="G66" i="10"/>
  <c r="H66" i="10" s="1"/>
  <c r="I66" i="10"/>
  <c r="K81" i="10"/>
  <c r="J81" i="10"/>
  <c r="I81" i="10"/>
  <c r="C81" i="10"/>
  <c r="G81" i="10"/>
  <c r="H81" i="10" s="1"/>
  <c r="K88" i="10"/>
  <c r="J88" i="10"/>
  <c r="C88" i="10"/>
  <c r="G88" i="10"/>
  <c r="H88" i="10" s="1"/>
  <c r="I88" i="10"/>
  <c r="K59" i="10"/>
  <c r="J59" i="10"/>
  <c r="I59" i="10"/>
  <c r="C59" i="10"/>
  <c r="G59" i="10"/>
  <c r="H59" i="10" s="1"/>
  <c r="K47" i="10"/>
  <c r="J47" i="10"/>
  <c r="I47" i="10"/>
  <c r="C47" i="10"/>
  <c r="G47" i="10"/>
  <c r="H47" i="10" s="1"/>
  <c r="K30" i="10"/>
  <c r="J30" i="10"/>
  <c r="C30" i="10"/>
  <c r="G30" i="10"/>
  <c r="H30" i="10" s="1"/>
  <c r="I30" i="10"/>
  <c r="K12" i="10"/>
  <c r="J12" i="10"/>
  <c r="C12" i="10"/>
  <c r="G12" i="10"/>
  <c r="H12" i="10" s="1"/>
  <c r="I12" i="10"/>
  <c r="K87" i="10"/>
  <c r="J87" i="10"/>
  <c r="I87" i="10"/>
  <c r="C87" i="10"/>
  <c r="G87" i="10"/>
  <c r="H87" i="10" s="1"/>
  <c r="K77" i="10"/>
  <c r="J77" i="10"/>
  <c r="I77" i="10"/>
  <c r="C77" i="10"/>
  <c r="G77" i="10"/>
  <c r="H77" i="10" s="1"/>
  <c r="K63" i="10"/>
  <c r="J63" i="10"/>
  <c r="I63" i="10"/>
  <c r="C63" i="10"/>
  <c r="G63" i="10"/>
  <c r="H63" i="10" s="1"/>
  <c r="K60" i="10"/>
  <c r="J60" i="10"/>
  <c r="C60" i="10"/>
  <c r="G60" i="10"/>
  <c r="H60" i="10" s="1"/>
  <c r="I60" i="10"/>
  <c r="K79" i="10"/>
  <c r="J79" i="10"/>
  <c r="I79" i="10"/>
  <c r="C79" i="10"/>
  <c r="G79" i="10"/>
  <c r="H79" i="10" s="1"/>
  <c r="K11" i="10"/>
  <c r="J11" i="10"/>
  <c r="I11" i="10"/>
  <c r="C11" i="10"/>
  <c r="G11" i="10"/>
  <c r="H11" i="10" s="1"/>
  <c r="K14" i="10"/>
  <c r="J14" i="10"/>
  <c r="C14" i="10"/>
  <c r="G14" i="10"/>
  <c r="H14" i="10" s="1"/>
  <c r="I14" i="10"/>
  <c r="K13" i="10"/>
  <c r="J13" i="10"/>
  <c r="I13" i="10"/>
  <c r="C13" i="10"/>
  <c r="G13" i="10"/>
  <c r="H13" i="10" s="1"/>
  <c r="K20" i="10"/>
  <c r="J20" i="10"/>
  <c r="C20" i="10"/>
  <c r="G20" i="10"/>
  <c r="H20" i="10" s="1"/>
  <c r="I20" i="10"/>
  <c r="K16" i="10"/>
  <c r="J16" i="10"/>
  <c r="C16" i="10"/>
  <c r="G16" i="10"/>
  <c r="H16" i="10" s="1"/>
  <c r="I16" i="10"/>
  <c r="K69" i="10"/>
  <c r="J69" i="10"/>
  <c r="I69"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I7" i="10"/>
  <c r="D7" i="10"/>
  <c r="E7" i="10"/>
  <c r="F7" i="10"/>
</calcChain>
</file>

<file path=xl/sharedStrings.xml><?xml version="1.0" encoding="utf-8"?>
<sst xmlns="http://schemas.openxmlformats.org/spreadsheetml/2006/main" count="1479" uniqueCount="709">
  <si>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</si>
  <si>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</si>
  <si>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</si>
  <si>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</si>
  <si>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</si>
  <si>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</si>
  <si>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</si>
  <si>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</si>
  <si>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</si>
  <si>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</si>
  <si>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</si>
  <si>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</si>
  <si>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</si>
  <si>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</si>
  <si>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</si>
  <si>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</si>
  <si>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</si>
  <si>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</si>
  <si>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</si>
  <si>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</si>
  <si>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</si>
  <si>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</si>
  <si>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</si>
  <si>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</si>
  <si>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</si>
  <si>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</si>
  <si>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</si>
  <si>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</si>
  <si>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</si>
  <si>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</si>
  <si>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</si>
  <si>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</si>
  <si>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</si>
  <si>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</si>
  <si>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</si>
  <si>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</si>
  <si>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</si>
  <si>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</si>
  <si>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</si>
  <si>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</si>
  <si>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</si>
  <si>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</si>
  <si>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</si>
  <si>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</si>
  <si>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</si>
  <si>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</si>
  <si>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</si>
  <si>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</si>
  <si>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</si>
  <si>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</si>
  <si>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</si>
  <si>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</si>
  <si>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</si>
  <si>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</si>
  <si>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</si>
  <si>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</si>
  <si>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</si>
  <si>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</si>
  <si>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</si>
  <si>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</si>
  <si>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</si>
  <si>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</si>
  <si>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</si>
  <si>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</si>
  <si>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</si>
  <si>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</si>
  <si>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</si>
  <si>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</si>
  <si>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</si>
  <si>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</si>
  <si>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</si>
  <si>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</si>
  <si>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</si>
  <si>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</si>
  <si>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</si>
  <si>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</si>
  <si>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</si>
  <si>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</si>
  <si>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</si>
  <si>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</si>
  <si>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</si>
  <si>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</si>
  <si>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</si>
  <si>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</si>
  <si>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</si>
  <si>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</si>
  <si>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</si>
  <si>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</si>
  <si>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</si>
  <si>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</si>
  <si>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</si>
  <si>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</si>
  <si>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</si>
  <si>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</si>
  <si>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</si>
  <si>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</si>
  <si>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</si>
  <si>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</si>
  <si>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</si>
  <si>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</si>
  <si>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</si>
  <si>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</si>
  <si>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</si>
  <si>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</si>
  <si>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</si>
  <si>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</si>
  <si>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</si>
  <si>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</si>
  <si>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</si>
  <si>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</si>
  <si>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</si>
  <si>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</si>
  <si>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</si>
  <si>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</si>
  <si>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</si>
  <si>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</si>
  <si>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</si>
  <si>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</si>
  <si>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</si>
  <si>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</si>
  <si>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</si>
  <si>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</si>
  <si>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</si>
  <si>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</si>
  <si>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</si>
  <si>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</si>
  <si>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</si>
  <si>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</si>
  <si>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</si>
  <si>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</si>
  <si>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</si>
  <si>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</si>
  <si>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</si>
  <si>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</si>
  <si>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</si>
  <si>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</si>
  <si>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</si>
  <si>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</si>
  <si>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</si>
  <si>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</si>
  <si>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</si>
  <si>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</si>
  <si>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</si>
  <si>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</si>
  <si>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</si>
  <si>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</si>
  <si>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</si>
  <si>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</si>
  <si>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</si>
  <si>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</si>
  <si>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</si>
  <si>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</si>
  <si>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</si>
  <si>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</si>
  <si>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</si>
  <si>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</si>
  <si>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</si>
  <si>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</si>
  <si>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</si>
  <si>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</si>
  <si>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</si>
  <si>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</si>
  <si>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</si>
  <si>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</si>
  <si>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</si>
  <si>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</si>
  <si>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</si>
  <si>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</si>
  <si>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</si>
  <si>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</si>
  <si>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</si>
  <si>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</si>
  <si>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</si>
  <si>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</si>
  <si>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</si>
  <si>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</si>
  <si>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</si>
  <si>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</si>
  <si>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</si>
  <si>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</si>
  <si>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</si>
  <si>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</si>
  <si>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</si>
  <si>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</si>
  <si>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</si>
  <si>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</si>
  <si>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</si>
  <si>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</si>
  <si>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</si>
  <si>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</si>
  <si>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</si>
  <si>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</si>
  <si>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</si>
  <si>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</si>
  <si>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</si>
  <si>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</si>
  <si>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</si>
  <si>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</si>
  <si>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</si>
  <si>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</si>
  <si>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</si>
  <si>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</si>
  <si>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</si>
  <si>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</si>
  <si>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</si>
  <si>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</si>
  <si>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</si>
  <si>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</si>
  <si>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</si>
  <si>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</si>
  <si>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</si>
  <si>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</si>
  <si>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</si>
  <si>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</si>
  <si>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</si>
  <si>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</si>
  <si>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</si>
  <si>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</si>
  <si>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</si>
  <si>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</si>
  <si>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</si>
  <si>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</si>
  <si>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</si>
  <si>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</si>
  <si>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</si>
  <si>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</si>
  <si>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</si>
  <si>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</si>
  <si>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</si>
  <si>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</si>
  <si>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</si>
  <si>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</si>
  <si>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</si>
  <si>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</si>
  <si>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</si>
  <si>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</si>
  <si>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</si>
  <si>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</si>
  <si>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</si>
  <si>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</si>
  <si>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</si>
  <si>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</si>
  <si>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</si>
  <si>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</si>
  <si>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</si>
  <si>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</si>
  <si>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</si>
  <si>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</si>
  <si>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</si>
  <si>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</si>
  <si>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</si>
  <si>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</si>
  <si>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</si>
  <si>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</si>
  <si>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</si>
  <si>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</si>
  <si>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</si>
  <si>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</si>
  <si>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</si>
  <si>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</si>
  <si>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</si>
  <si>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</si>
  <si>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</si>
  <si>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</si>
  <si>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</si>
  <si>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</si>
  <si>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</si>
  <si>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</si>
  <si>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</si>
  <si>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</si>
  <si>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</si>
  <si>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</si>
  <si>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</si>
  <si>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</si>
  <si>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</si>
  <si>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</si>
  <si>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</si>
  <si>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</si>
  <si>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</si>
  <si>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</si>
  <si>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</si>
  <si>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</si>
  <si>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</si>
  <si>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</si>
  <si>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</si>
  <si>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</si>
  <si>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</si>
  <si>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</si>
  <si>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</si>
  <si>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</si>
  <si>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</si>
  <si>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</si>
  <si>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</si>
  <si>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</si>
  <si>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</si>
  <si>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</si>
  <si>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</si>
  <si>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</si>
  <si>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</si>
  <si>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</si>
  <si>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</si>
  <si>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</si>
  <si>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</si>
  <si>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</si>
  <si>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</si>
  <si>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</si>
  <si>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</si>
  <si>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</si>
  <si>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</si>
  <si>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</si>
  <si>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</si>
  <si>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</si>
  <si>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</si>
  <si>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</si>
  <si>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</si>
  <si>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</si>
  <si>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</si>
  <si>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</si>
  <si>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</si>
  <si>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</si>
  <si>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</si>
  <si>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</si>
  <si>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</si>
  <si>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</si>
  <si>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</si>
  <si>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</si>
  <si>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</si>
  <si>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</si>
  <si>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</si>
  <si>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</si>
  <si>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</si>
  <si>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</si>
  <si>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</si>
  <si>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</si>
  <si>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</si>
  <si>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</si>
  <si>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</si>
  <si>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</si>
  <si>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</si>
  <si>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</si>
  <si>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</si>
  <si>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</si>
  <si>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</si>
  <si>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</si>
  <si>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</si>
  <si>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</si>
  <si>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</si>
  <si>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</si>
  <si>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</si>
  <si>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</si>
  <si>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</si>
  <si>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</si>
  <si>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</si>
  <si>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</si>
  <si>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</si>
  <si>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</si>
  <si>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</si>
  <si>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</si>
  <si>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</si>
  <si>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</si>
  <si>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</si>
  <si>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</si>
  <si>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</si>
  <si>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</si>
  <si>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</si>
  <si>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</si>
  <si>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</si>
  <si>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</si>
  <si>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</si>
  <si>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</si>
  <si>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</si>
  <si>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</si>
  <si>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</si>
  <si>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</si>
  <si>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</si>
  <si>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</si>
  <si>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</si>
  <si>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</si>
  <si>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</si>
  <si>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</si>
  <si>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</si>
  <si>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</si>
  <si>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</si>
  <si>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</si>
  <si>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</si>
  <si>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</si>
  <si>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</si>
  <si>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</si>
  <si>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</si>
  <si>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</si>
  <si>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</si>
  <si>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</si>
  <si>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</si>
  <si>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</si>
  <si>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</si>
  <si>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</si>
  <si>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</si>
  <si>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</si>
  <si>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</si>
  <si>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</si>
  <si>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</si>
  <si>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</si>
  <si>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</si>
  <si>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</si>
  <si>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</si>
  <si>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</si>
  <si>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</si>
  <si>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</si>
  <si>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</si>
  <si>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</si>
  <si>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</si>
  <si>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</si>
  <si>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</si>
  <si>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</si>
  <si>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</si>
  <si>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</si>
  <si>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</si>
  <si>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</si>
  <si>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</si>
  <si>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</si>
  <si>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</si>
  <si>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</si>
  <si>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</si>
  <si>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</si>
  <si>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</si>
  <si>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</si>
  <si>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</si>
  <si>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</si>
  <si>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</si>
  <si>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</si>
  <si>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</si>
  <si>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</si>
  <si>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</si>
  <si>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</si>
  <si>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</si>
  <si>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</si>
  <si>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</si>
  <si>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</si>
  <si>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</si>
  <si>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</si>
  <si>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</si>
  <si>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</si>
  <si>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</si>
  <si>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</si>
  <si>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</si>
  <si>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</si>
  <si>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</si>
  <si>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</si>
  <si>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</si>
  <si>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</si>
  <si>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</si>
  <si>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</si>
  <si>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</si>
  <si>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</si>
  <si>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</si>
  <si>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</si>
  <si>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</si>
  <si>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</si>
  <si>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</si>
  <si>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</si>
  <si>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</si>
  <si>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</si>
  <si>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</si>
  <si>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</si>
  <si>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</si>
  <si>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</si>
  <si>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</si>
  <si>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</si>
  <si>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</si>
  <si>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</si>
  <si>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</si>
  <si>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</si>
  <si>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</si>
  <si>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</si>
  <si>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</si>
  <si>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</si>
  <si>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</si>
  <si>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</si>
  <si>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</si>
  <si>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</si>
  <si>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</si>
  <si>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</si>
  <si>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</si>
  <si>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</si>
  <si>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</si>
  <si>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</si>
  <si>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</si>
  <si>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</si>
  <si>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</si>
  <si>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</si>
  <si>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</si>
  <si>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</si>
  <si>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</si>
  <si>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</si>
  <si>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</si>
  <si>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</si>
  <si>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</si>
  <si>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</si>
  <si>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</si>
  <si>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</si>
  <si>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</si>
  <si>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</si>
  <si>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</si>
  <si>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</si>
  <si>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</si>
  <si>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</si>
  <si>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</si>
  <si>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</si>
  <si>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</si>
  <si>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</si>
  <si>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</si>
  <si>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</si>
  <si>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</si>
  <si>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</si>
  <si>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</si>
  <si>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</si>
  <si>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</si>
  <si>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</si>
  <si>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</si>
  <si>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</si>
  <si>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</si>
  <si>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</si>
  <si>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</si>
  <si>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</si>
  <si>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</si>
  <si>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</si>
  <si>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</si>
  <si>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</si>
  <si>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</si>
  <si>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</si>
  <si>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</si>
  <si>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</si>
  <si>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</si>
  <si>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</si>
  <si>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</si>
  <si>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</si>
  <si>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</si>
  <si>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</si>
  <si>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</si>
  <si>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</si>
  <si>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</si>
  <si>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</si>
  <si>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</si>
  <si>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</si>
  <si>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</si>
  <si>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</si>
  <si>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</si>
  <si>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</si>
  <si>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</si>
  <si>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</si>
  <si>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</si>
  <si>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</si>
  <si>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</si>
  <si>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</si>
  <si>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</si>
  <si>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</si>
  <si>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</si>
  <si>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</si>
  <si>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</si>
  <si>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</si>
  <si>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</si>
  <si>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</si>
  <si>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</si>
  <si>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</si>
  <si>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</si>
  <si>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</si>
  <si>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</si>
  <si>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</si>
  <si>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</si>
  <si>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</si>
  <si>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</si>
  <si>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</si>
  <si>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</si>
  <si>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</si>
  <si>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</si>
  <si>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</si>
  <si>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</si>
  <si>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</si>
  <si>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</si>
  <si>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</si>
  <si>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</si>
  <si>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</si>
  <si>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</si>
  <si>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</si>
  <si>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</si>
  <si>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</si>
  <si>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</si>
  <si>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</si>
  <si>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</si>
  <si>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</si>
  <si>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</si>
  <si>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</si>
  <si>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</si>
  <si>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</si>
  <si>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</si>
  <si>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</si>
  <si>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</si>
  <si>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</si>
  <si>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</si>
  <si>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</si>
  <si>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</si>
  <si>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</si>
  <si>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</si>
  <si>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</si>
  <si>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</si>
  <si>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</si>
  <si>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</si>
  <si>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</si>
  <si>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</si>
  <si>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</si>
  <si>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</si>
  <si>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</si>
  <si>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</si>
  <si>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</si>
  <si>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</si>
  <si>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</si>
  <si>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</si>
  <si>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</si>
  <si>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</si>
  <si>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</si>
  <si>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</si>
  <si>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</si>
  <si>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</si>
  <si>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</si>
  <si>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</si>
  <si>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</si>
  <si>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</si>
  <si>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</si>
  <si>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</si>
  <si>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</si>
  <si>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</si>
  <si>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</si>
  <si>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</si>
  <si>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</si>
  <si>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</si>
  <si>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</si>
  <si>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</si>
  <si>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</si>
  <si>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</si>
  <si>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</si>
  <si>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</si>
  <si>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</si>
  <si>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</si>
  <si>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</si>
  <si>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</si>
  <si>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</si>
  <si>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</si>
  <si>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</si>
  <si>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</si>
  <si>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</si>
  <si>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</si>
  <si>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</si>
  <si>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</si>
  <si>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</si>
  <si>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</si>
  <si>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</si>
  <si>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</si>
  <si>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Resolve Wellness</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</si>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</sst>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1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3" borderId="0" xfId="0" applyFont="1" applyFill="1" applyAlignment="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lignment horizontal="center" wrapText="1"/>
    </xf>
    <xf numFmtId="164" fontId="19" fillId="6" borderId="25" xfId="0" applyNumberFormat="1" applyFont="1" applyFill="1" applyBorder="1" applyAlignment="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9" fillId="6" borderId="25" xfId="0" applyFont="1" applyFill="1" applyBorder="1" applyAlignment="1">
      <alignment horizontal="center" wrapText="1"/>
    </xf>
    <xf numFmtId="14" fontId="19" fillId="6" borderId="25"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lignment horizontal="center"/>
    </xf>
    <xf numFmtId="0" fontId="19" fillId="17" borderId="10" xfId="0" applyFont="1" applyFill="1" applyBorder="1" applyAlignment="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lignment horizontal="center" vertical="center"/>
    </xf>
    <xf numFmtId="168" fontId="24" fillId="2" borderId="9" xfId="0" applyNumberFormat="1" applyFont="1" applyFill="1" applyBorder="1" applyAlignment="1">
      <alignment horizontal="center"/>
    </xf>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0" fontId="41" fillId="17" borderId="2"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168" fontId="30" fillId="19" borderId="7" xfId="0" applyNumberFormat="1" applyFont="1" applyFill="1" applyBorder="1" applyAlignment="1">
      <alignment horizontal="center" vertical="center"/>
    </xf>
    <xf numFmtId="168" fontId="30" fillId="19" borderId="0" xfId="0" applyNumberFormat="1" applyFont="1" applyFill="1" applyAlignment="1">
      <alignment horizontal="center" vertical="center"/>
    </xf>
    <xf numFmtId="0" fontId="31" fillId="17" borderId="5" xfId="0" applyFont="1" applyFill="1" applyBorder="1" applyAlignment="1">
      <alignment horizontal="center"/>
    </xf>
    <xf numFmtId="0" fontId="31" fillId="17" borderId="28" xfId="0" applyFont="1" applyFill="1" applyBorder="1" applyAlignment="1">
      <alignment horizontal="center"/>
    </xf>
    <xf numFmtId="0" fontId="31" fillId="17" borderId="27" xfId="0" applyFont="1" applyFill="1" applyBorder="1" applyAlignment="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lignment horizontal="center" vertical="center"/>
    </xf>
    <xf numFmtId="164" fontId="45" fillId="3" borderId="36"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164" fontId="45" fillId="3" borderId="38" xfId="0" applyNumberFormat="1" applyFont="1" applyFill="1" applyBorder="1" applyAlignment="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lignment horizontal="center" vertical="center"/>
    </xf>
    <xf numFmtId="1" fontId="29" fillId="17" borderId="36" xfId="0" applyNumberFormat="1" applyFont="1" applyFill="1" applyBorder="1" applyAlignment="1">
      <alignment horizontal="center" vertical="center"/>
    </xf>
    <xf numFmtId="1" fontId="29" fillId="17" borderId="37" xfId="0" applyNumberFormat="1" applyFont="1" applyFill="1" applyBorder="1" applyAlignment="1">
      <alignment horizontal="center" vertical="center"/>
    </xf>
    <xf numFmtId="1" fontId="29" fillId="17" borderId="38" xfId="0" applyNumberFormat="1" applyFont="1" applyFill="1" applyBorder="1" applyAlignment="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196850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H1" zoomScale="80" zoomScaleNormal="80" workbookViewId="0">
      <pane ySplit="10" topLeftCell="A11" activePane="bottomLeft" state="frozen"/>
      <selection pane="bottomLeft" activeCell="K14" sqref="K14"/>
    </sheetView>
  </sheetViews>
  <sheetFormatPr defaultColWidth="9.21875" defaultRowHeight="14.4" x14ac:dyDescent="0.3"/>
  <cols>
    <col min="1" max="1" width="0" style="38" hidden="1" customWidth="1"/>
    <col min="2" max="4" width="21.21875" style="123" hidden="1" customWidth="1"/>
    <col min="5" max="5" width="11.21875" customWidth="1"/>
    <col min="6" max="6" width="18.21875" customWidth="1"/>
    <col min="7" max="7" width="24.21875" customWidth="1"/>
    <col min="8" max="8" width="17.77734375" customWidth="1"/>
    <col min="9" max="9" width="49.21875" bestFit="1" customWidth="1"/>
    <col min="10" max="11" width="39.4414062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5546875" customWidth="1"/>
    <col min="18" max="18" width="21" customWidth="1"/>
    <col min="19" max="19" width="19.77734375" customWidth="1"/>
    <col min="20" max="20" width="45.21875" customWidth="1"/>
    <col min="21" max="21" width="67.21875" customWidth="1"/>
    <col min="22" max="22" width="48.77734375" customWidth="1"/>
    <col min="23" max="23" width="27.44140625" customWidth="1"/>
    <col min="24" max="24" width="2.5546875" style="112" customWidth="1"/>
    <col min="25" max="25" width="25" style="69" bestFit="1" customWidth="1"/>
    <col min="26" max="26" width="16.21875" style="38" customWidth="1"/>
    <col min="27" max="27" width="9.21875" style="39"/>
    <col min="28" max="28" width="10.5546875" style="38" customWidth="1"/>
    <col min="29" max="29" width="14" style="39" customWidth="1"/>
    <col min="30" max="31" width="12.44140625" style="64" customWidth="1"/>
    <col min="32" max="32" width="9.21875" style="38"/>
    <col min="33" max="33" width="12.77734375" style="67" customWidth="1"/>
    <col min="34" max="35" width="47.77734375" style="67" bestFit="1" customWidth="1"/>
    <col min="36" max="41" width="9.21875" style="67"/>
    <col min="42" max="43" width="3.44140625" style="67" customWidth="1"/>
    <col min="44" max="44" width="2.5546875" style="67" customWidth="1"/>
    <col min="45" max="45" width="41.21875" style="67" customWidth="1"/>
    <col min="46" max="46" width="11.21875" style="73" bestFit="1" customWidth="1"/>
    <col min="47" max="47" width="11.77734375" style="67" bestFit="1" customWidth="1"/>
    <col min="48" max="48" width="2.5546875" style="67" customWidth="1"/>
    <col min="49" max="49" width="41.21875" style="67" customWidth="1"/>
    <col min="50" max="50" width="9.77734375" style="67" bestFit="1" customWidth="1"/>
    <col min="51" max="64" width="9.21875" style="38"/>
    <col min="65" max="65" width="9.21875" style="67"/>
    <col min="66" max="66" width="9.21875" style="38"/>
    <col min="67" max="79" width="9.21875" style="64"/>
    <col min="80" max="115" width="9.21875" style="38"/>
    <col min="116" max="117" width="9.21875" style="39"/>
    <col min="118" max="16384" width="9.21875" style="38"/>
  </cols>
  <sheetData>
    <row r="1" spans="1:105" x14ac:dyDescent="0.3">
      <c r="B1" s="121"/>
      <c r="C1" s="121"/>
      <c r="D1" s="121"/>
      <c r="E1" s="40"/>
      <c r="F1" s="41"/>
      <c r="G1" s="41"/>
      <c r="H1" s="40"/>
      <c r="I1" s="40"/>
      <c r="J1" s="44"/>
      <c r="K1" s="44"/>
      <c r="L1" s="41"/>
      <c r="M1" s="57"/>
      <c r="N1" s="42"/>
      <c r="O1" s="58"/>
      <c r="P1" s="46"/>
      <c r="Q1" s="46"/>
      <c r="R1" s="46"/>
      <c r="S1" s="46"/>
      <c r="T1" s="46"/>
      <c r="U1" s="46"/>
      <c r="V1" s="46"/>
      <c r="W1" s="47"/>
      <c r="X1" s="89"/>
      <c r="Y1" s="70"/>
      <c r="Z1" s="70"/>
      <c r="AA1" s="89"/>
      <c r="AB1" s="71"/>
      <c r="AC1" s="91"/>
      <c r="AD1" s="70"/>
      <c r="AE1" s="70"/>
      <c r="AF1" s="71"/>
      <c r="AG1" s="72"/>
      <c r="AH1" s="72"/>
      <c r="AI1" s="72"/>
      <c r="AJ1" s="72"/>
      <c r="AK1" s="72"/>
      <c r="AL1" s="72"/>
      <c r="AM1" s="72"/>
      <c r="AN1" s="72"/>
      <c r="AO1" s="72"/>
    </row>
    <row r="2" spans="1:105" ht="23.4" x14ac:dyDescent="0.45">
      <c r="B2" s="121"/>
      <c r="C2" s="121"/>
      <c r="D2" s="121"/>
      <c r="E2" s="41"/>
      <c r="F2" s="40"/>
      <c r="G2" s="41"/>
      <c r="H2" s="41"/>
      <c r="I2" s="41"/>
      <c r="J2" s="339" t="s">
        <v>420</v>
      </c>
      <c r="K2" s="340"/>
      <c r="L2" s="340"/>
      <c r="M2" s="340"/>
      <c r="N2" s="340"/>
      <c r="O2" s="340"/>
      <c r="P2" s="341"/>
      <c r="Q2" s="46"/>
      <c r="R2" s="46"/>
      <c r="S2" s="46"/>
      <c r="T2" s="46"/>
      <c r="U2" s="46"/>
      <c r="V2" s="46"/>
      <c r="W2" s="48"/>
      <c r="X2" s="108"/>
      <c r="Y2" s="70"/>
      <c r="Z2" s="70"/>
      <c r="AA2" s="89"/>
      <c r="AB2" s="71"/>
      <c r="AC2" s="89"/>
      <c r="AD2" s="70"/>
      <c r="AE2" s="70"/>
      <c r="AF2" s="71"/>
      <c r="AG2" s="72"/>
      <c r="AH2" s="72"/>
      <c r="AI2" s="72"/>
      <c r="AJ2" s="72"/>
      <c r="AK2" s="72"/>
      <c r="AL2" s="72"/>
      <c r="AM2" s="72"/>
      <c r="AN2" s="72"/>
    </row>
    <row r="3" spans="1:105" ht="23.4" x14ac:dyDescent="0.35">
      <c r="B3" s="121"/>
      <c r="C3" s="121"/>
      <c r="D3" s="121"/>
      <c r="E3" s="41"/>
      <c r="F3" s="40"/>
      <c r="G3" s="41"/>
      <c r="H3" s="41"/>
      <c r="I3" s="41"/>
      <c r="J3" s="337">
        <v>45597</v>
      </c>
      <c r="K3" s="338"/>
      <c r="L3" s="338"/>
      <c r="M3" s="338"/>
      <c r="N3" s="338"/>
      <c r="O3" s="338"/>
      <c r="P3" s="243"/>
      <c r="Q3" s="46"/>
      <c r="R3" s="46"/>
      <c r="S3" s="46"/>
      <c r="T3" s="46"/>
      <c r="U3" s="46"/>
      <c r="V3" s="46"/>
      <c r="W3" s="49"/>
      <c r="X3" s="109"/>
      <c r="Y3" s="70"/>
      <c r="Z3" s="70"/>
      <c r="AA3" s="89"/>
      <c r="AB3" s="71"/>
      <c r="AC3" s="89"/>
      <c r="AD3" s="70"/>
      <c r="AE3" s="70"/>
      <c r="AF3" s="71"/>
      <c r="AG3" s="72"/>
      <c r="AH3" s="72"/>
      <c r="AI3" s="72"/>
      <c r="AJ3" s="72"/>
      <c r="AK3" s="72"/>
      <c r="AL3" s="72"/>
      <c r="AM3" s="72"/>
      <c r="AN3" s="72"/>
    </row>
    <row r="4" spans="1:105" ht="18.75" customHeight="1" x14ac:dyDescent="0.35">
      <c r="B4" s="121"/>
      <c r="C4" s="121"/>
      <c r="D4" s="121"/>
      <c r="E4" s="41"/>
      <c r="F4" s="40"/>
      <c r="G4" s="41"/>
      <c r="H4" s="41"/>
      <c r="I4" s="41"/>
      <c r="J4" s="342" t="s">
        <v>0</v>
      </c>
      <c r="K4" s="343"/>
      <c r="L4" s="348"/>
      <c r="M4" s="349"/>
      <c r="N4" s="349"/>
      <c r="O4" s="349"/>
      <c r="P4" s="350"/>
      <c r="Q4" s="46"/>
      <c r="R4" s="46"/>
      <c r="S4" s="46"/>
      <c r="T4" s="46"/>
      <c r="U4" s="46"/>
      <c r="V4" s="46"/>
      <c r="W4" s="49"/>
      <c r="X4" s="109"/>
      <c r="Y4" s="70"/>
      <c r="Z4" s="70"/>
      <c r="AA4" s="89"/>
      <c r="AB4" s="71"/>
      <c r="AC4" s="89"/>
      <c r="AD4" s="70"/>
      <c r="AE4" s="70"/>
      <c r="AF4" s="71"/>
      <c r="AG4" s="72"/>
      <c r="AH4" s="72"/>
      <c r="AI4" s="72"/>
      <c r="AJ4" s="72"/>
      <c r="AK4" s="72"/>
      <c r="AL4" s="72"/>
      <c r="AM4" s="72"/>
      <c r="AN4" s="72"/>
    </row>
    <row r="5" spans="1:105" ht="18.75" customHeight="1" x14ac:dyDescent="0.35">
      <c r="B5" s="121"/>
      <c r="C5" s="121"/>
      <c r="D5" s="121"/>
      <c r="E5" s="41"/>
      <c r="F5" s="40"/>
      <c r="G5" s="41"/>
      <c r="H5" s="41"/>
      <c r="I5" s="41"/>
      <c r="J5" s="342"/>
      <c r="K5" s="343"/>
      <c r="L5" s="348"/>
      <c r="M5" s="349"/>
      <c r="N5" s="349"/>
      <c r="O5" s="349"/>
      <c r="P5" s="350"/>
      <c r="Q5" s="46"/>
      <c r="R5" s="46"/>
      <c r="S5" s="46"/>
      <c r="T5" s="46"/>
      <c r="U5" s="46"/>
      <c r="V5" s="41"/>
      <c r="W5" s="49"/>
      <c r="X5" s="109"/>
      <c r="Y5" s="70"/>
      <c r="Z5" s="70"/>
      <c r="AA5" s="89"/>
      <c r="AB5" s="71"/>
      <c r="AC5" s="89"/>
      <c r="AD5" s="70"/>
      <c r="AE5" s="70"/>
      <c r="AF5" s="71"/>
      <c r="AG5" s="72"/>
      <c r="AH5" s="72"/>
      <c r="AI5" s="72"/>
      <c r="AJ5" s="72"/>
      <c r="AK5" s="72"/>
      <c r="AL5" s="72"/>
      <c r="AM5" s="72"/>
      <c r="AN5" s="72"/>
    </row>
    <row r="6" spans="1:105" ht="19.5" customHeight="1" x14ac:dyDescent="0.35">
      <c r="B6" s="121"/>
      <c r="C6" s="121"/>
      <c r="D6" s="121"/>
      <c r="E6" s="41"/>
      <c r="F6" s="40"/>
      <c r="G6" s="41"/>
      <c r="H6" s="41"/>
      <c r="I6" s="41"/>
      <c r="J6" s="344" t="s">
        <v>1</v>
      </c>
      <c r="K6" s="345"/>
      <c r="L6" s="351">
        <f>SUM(L10:L509)</f>
        <v>0</v>
      </c>
      <c r="M6" s="352"/>
      <c r="N6" s="355" t="s">
        <v>2</v>
      </c>
      <c r="O6" s="357">
        <f>SUM(O10:O509)</f>
        <v>0</v>
      </c>
      <c r="P6" s="358"/>
      <c r="Q6" s="46"/>
      <c r="R6" s="46"/>
      <c r="S6" s="46"/>
      <c r="T6" s="46"/>
      <c r="U6" s="46"/>
      <c r="V6" s="41"/>
      <c r="W6" s="49"/>
      <c r="X6" s="109"/>
      <c r="Y6" s="70"/>
      <c r="Z6" s="70"/>
      <c r="AA6" s="89"/>
      <c r="AB6" s="71"/>
      <c r="AC6" s="89"/>
      <c r="AD6" s="70"/>
      <c r="AE6" s="70"/>
      <c r="AF6" s="71"/>
      <c r="AG6" s="72"/>
      <c r="AH6" s="72"/>
      <c r="AI6" s="72"/>
      <c r="AJ6" s="72"/>
      <c r="AK6" s="72"/>
      <c r="AL6" s="72"/>
      <c r="AM6" s="72"/>
      <c r="AN6" s="72"/>
    </row>
    <row r="7" spans="1:105" ht="19.5" customHeight="1" x14ac:dyDescent="0.35">
      <c r="B7" s="121"/>
      <c r="C7" s="121"/>
      <c r="D7" s="121"/>
      <c r="E7" s="41"/>
      <c r="F7" s="40"/>
      <c r="G7" s="41"/>
      <c r="H7" s="41"/>
      <c r="I7" s="41"/>
      <c r="J7" s="346"/>
      <c r="K7" s="347"/>
      <c r="L7" s="353"/>
      <c r="M7" s="354"/>
      <c r="N7" s="356"/>
      <c r="O7" s="359"/>
      <c r="P7" s="360"/>
      <c r="Q7" s="46"/>
      <c r="R7" s="46"/>
      <c r="S7" s="46"/>
      <c r="T7" s="46"/>
      <c r="U7" s="46"/>
      <c r="V7" s="41"/>
      <c r="W7" s="49"/>
      <c r="X7" s="109"/>
      <c r="Y7" s="70"/>
      <c r="Z7" s="70"/>
      <c r="AA7" s="89"/>
      <c r="AB7" s="71"/>
      <c r="AC7" s="91"/>
      <c r="AD7" s="70"/>
      <c r="AE7" s="70"/>
      <c r="AF7" s="71"/>
      <c r="AG7" s="72"/>
      <c r="AH7" s="72"/>
      <c r="AI7" s="72"/>
      <c r="AJ7" s="72"/>
      <c r="AK7" s="72"/>
      <c r="AL7" s="72"/>
      <c r="AM7" s="72"/>
      <c r="AN7" s="72"/>
      <c r="AO7" s="72"/>
    </row>
    <row r="8" spans="1:105" x14ac:dyDescent="0.3">
      <c r="B8" s="121"/>
      <c r="C8" s="121"/>
      <c r="D8" s="121"/>
      <c r="E8" s="40"/>
      <c r="F8" s="41"/>
      <c r="G8" s="41"/>
      <c r="H8" s="40"/>
      <c r="I8" s="40"/>
      <c r="J8" s="44"/>
      <c r="K8" s="44"/>
      <c r="L8" s="41"/>
      <c r="M8" s="57"/>
      <c r="N8" s="50"/>
      <c r="O8" s="58"/>
      <c r="P8" s="46"/>
      <c r="Q8" s="46"/>
      <c r="R8" s="46"/>
      <c r="S8" s="46"/>
      <c r="T8" s="46"/>
      <c r="U8" s="46"/>
      <c r="V8" s="51"/>
      <c r="W8" s="47"/>
      <c r="X8" s="89"/>
      <c r="Y8" s="106"/>
      <c r="Z8" s="106"/>
      <c r="AB8" s="106"/>
      <c r="AC8" s="106"/>
      <c r="AD8" s="106"/>
      <c r="AE8" s="106"/>
      <c r="AF8" s="106"/>
      <c r="AG8" s="72"/>
      <c r="AH8" s="72"/>
      <c r="AI8" s="72"/>
      <c r="AJ8" s="72"/>
      <c r="AK8" s="72"/>
      <c r="AL8" s="72"/>
      <c r="AM8" s="72"/>
      <c r="AN8" s="72"/>
      <c r="AO8" s="72"/>
    </row>
    <row r="9" spans="1:105" ht="18" x14ac:dyDescent="0.35">
      <c r="B9" s="121"/>
      <c r="C9" s="121"/>
      <c r="D9" s="121"/>
      <c r="E9" s="329" t="s">
        <v>223</v>
      </c>
      <c r="F9" s="329"/>
      <c r="G9" s="329"/>
      <c r="H9" s="329"/>
      <c r="I9" s="217"/>
      <c r="J9" s="218"/>
      <c r="K9" s="218"/>
      <c r="L9" s="334" t="s">
        <v>224</v>
      </c>
      <c r="M9" s="335"/>
      <c r="N9" s="335"/>
      <c r="O9" s="335"/>
      <c r="P9" s="335"/>
      <c r="Q9" s="336"/>
      <c r="R9" s="225" t="s">
        <v>407</v>
      </c>
      <c r="S9" s="331" t="s">
        <v>225</v>
      </c>
      <c r="T9" s="332"/>
      <c r="U9" s="332"/>
      <c r="V9" s="333"/>
      <c r="W9" s="229" t="s">
        <v>226</v>
      </c>
      <c r="X9" s="110"/>
      <c r="Y9" s="330" t="s">
        <v>222</v>
      </c>
      <c r="Z9" s="330"/>
      <c r="AA9" s="330"/>
      <c r="AB9" s="330"/>
      <c r="AC9" s="330"/>
      <c r="AD9" s="330"/>
      <c r="AE9" s="330"/>
      <c r="AF9" s="330"/>
      <c r="AG9" s="72"/>
      <c r="AH9" s="72"/>
      <c r="AI9" s="72"/>
      <c r="AJ9" s="72"/>
      <c r="AK9" s="72"/>
      <c r="AL9" s="72"/>
      <c r="AM9" s="72"/>
      <c r="AN9" s="72"/>
      <c r="AO9" s="72"/>
    </row>
    <row r="10" spans="1:105" ht="66" customHeight="1" x14ac:dyDescent="0.3">
      <c r="A10" s="135" t="s">
        <v>351</v>
      </c>
      <c r="B10" s="128" t="s">
        <v>355</v>
      </c>
      <c r="C10" s="128" t="s">
        <v>356</v>
      </c>
      <c r="D10" s="128" t="s">
        <v>357</v>
      </c>
      <c r="E10" s="219" t="s">
        <v>5</v>
      </c>
      <c r="F10" s="219" t="s">
        <v>6</v>
      </c>
      <c r="G10" s="219" t="s">
        <v>7</v>
      </c>
      <c r="H10" s="220" t="s">
        <v>137</v>
      </c>
      <c r="I10" s="239" t="s">
        <v>9</v>
      </c>
      <c r="J10" s="240" t="s">
        <v>10</v>
      </c>
      <c r="K10" s="240" t="s">
        <v>700</v>
      </c>
      <c r="L10" s="241" t="s">
        <v>1</v>
      </c>
      <c r="M10" s="242" t="s">
        <v>11</v>
      </c>
      <c r="N10" s="222" t="s">
        <v>12</v>
      </c>
      <c r="O10" s="221" t="s">
        <v>13</v>
      </c>
      <c r="P10" s="223" t="s">
        <v>419</v>
      </c>
      <c r="Q10" s="224" t="s">
        <v>418</v>
      </c>
      <c r="R10" s="226" t="s">
        <v>408</v>
      </c>
      <c r="S10" s="230" t="s">
        <v>468</v>
      </c>
      <c r="T10" s="231" t="s">
        <v>202</v>
      </c>
      <c r="U10" s="232" t="s">
        <v>204</v>
      </c>
      <c r="V10" s="231" t="s">
        <v>203</v>
      </c>
      <c r="W10" s="233" t="s">
        <v>18</v>
      </c>
      <c r="X10" s="111"/>
      <c r="Y10" s="113" t="s">
        <v>227</v>
      </c>
      <c r="Z10" s="90" t="s">
        <v>247</v>
      </c>
      <c r="AA10" s="90" t="s">
        <v>217</v>
      </c>
      <c r="AB10" s="96" t="s">
        <v>221</v>
      </c>
      <c r="AC10" s="88" t="s">
        <v>219</v>
      </c>
      <c r="AD10" s="90" t="s">
        <v>220</v>
      </c>
      <c r="AE10" s="90" t="s">
        <v>203</v>
      </c>
      <c r="AF10" s="90" t="s">
        <v>218</v>
      </c>
      <c r="AG10" s="74"/>
      <c r="AH10" s="74"/>
      <c r="AI10" s="74"/>
      <c r="AJ10" s="74"/>
      <c r="AK10" s="74"/>
      <c r="AL10" s="74"/>
      <c r="AM10" s="74"/>
      <c r="AN10" s="74"/>
      <c r="AO10" s="74"/>
      <c r="BO10" s="65" t="s">
        <v>5</v>
      </c>
      <c r="BP10" s="65" t="s">
        <v>6</v>
      </c>
      <c r="BQ10" s="65" t="s">
        <v>7</v>
      </c>
      <c r="BR10" s="65" t="s">
        <v>137</v>
      </c>
      <c r="BS10" s="65" t="s">
        <v>9</v>
      </c>
      <c r="BT10" s="65" t="s">
        <v>10</v>
      </c>
      <c r="BU10" s="65" t="s">
        <v>1</v>
      </c>
      <c r="BV10" s="65" t="s">
        <v>11</v>
      </c>
      <c r="BW10" s="65" t="s">
        <v>12</v>
      </c>
      <c r="BX10" s="65" t="s">
        <v>13</v>
      </c>
      <c r="BY10" s="65" t="s">
        <v>14</v>
      </c>
      <c r="BZ10" s="65" t="s">
        <v>136</v>
      </c>
      <c r="CA10" s="65" t="s">
        <v>18</v>
      </c>
      <c r="CB10" s="66"/>
      <c r="CO10" s="38" t="s">
        <v>5</v>
      </c>
      <c r="CP10" s="38" t="s">
        <v>6</v>
      </c>
      <c r="CQ10" s="38" t="s">
        <v>7</v>
      </c>
      <c r="CR10" s="38" t="s">
        <v>137</v>
      </c>
      <c r="CS10" s="38" t="s">
        <v>9</v>
      </c>
      <c r="CT10" s="38" t="s">
        <v>10</v>
      </c>
      <c r="CU10" s="38" t="s">
        <v>1</v>
      </c>
      <c r="CV10" s="38" t="s">
        <v>11</v>
      </c>
      <c r="CW10" s="38" t="s">
        <v>12</v>
      </c>
      <c r="CX10" s="38" t="s">
        <v>13</v>
      </c>
      <c r="CY10" s="38" t="s">
        <v>14</v>
      </c>
      <c r="CZ10" s="38" t="s">
        <v>136</v>
      </c>
      <c r="DA10" s="38" t="s">
        <v>18</v>
      </c>
    </row>
    <row r="11" spans="1:105" ht="20.100000000000001" customHeight="1" x14ac:dyDescent="0.3">
      <c r="A11" s="82">
        <f>ROW()</f>
        <v>11</v>
      </c>
      <c r="B11" s="129">
        <f>IF(H11&gt;0,1,0)</f>
        <v>0</v>
      </c>
      <c r="C11" s="129" t="str">
        <f t="shared" ref="C11:C74" si="0">IF(S11="Yes",B11,"")</f>
        <v/>
      </c>
      <c r="D11" s="129" t="str">
        <f>IF(C11="","",COUNTIFS(C$11:C11,"&gt;0"))</f>
        <v/>
      </c>
      <c r="E11" s="52"/>
      <c r="F11" s="53"/>
      <c r="G11" s="53"/>
      <c r="H11" s="52"/>
      <c r="I11" s="163"/>
      <c r="J11" s="63"/>
      <c r="K11" s="246"/>
      <c r="L11" s="245"/>
      <c r="M11" s="173" t="str">
        <f>IFERROR(VLOOKUP(J11,Lists!J$4:L$653,2,FALSE),"")</f>
        <v/>
      </c>
      <c r="N11" s="174" t="str">
        <f>IFERROR(VLOOKUP(J11,Lists!J$4:L$653,3,FALSE),"")</f>
        <v/>
      </c>
      <c r="O11" s="175" t="str">
        <f>IF(L11="","",L11*M11)</f>
        <v/>
      </c>
      <c r="P11" s="61"/>
      <c r="Q11" s="164"/>
      <c r="R11" s="164"/>
      <c r="S11" s="85"/>
      <c r="T11" s="97"/>
      <c r="U11" s="52"/>
      <c r="V11" s="85"/>
      <c r="W11" s="98"/>
      <c r="X11" s="107"/>
      <c r="Y11" s="79" t="str">
        <f>IFERROR(VLOOKUP(I11,Lists!A$4:B$11,2,FALSE),"")</f>
        <v/>
      </c>
      <c r="Z11" s="79" t="str">
        <f>IFERROR(VLOOKUP(#REF!,Lists!A$12:B$67,2,FALSE),"")</f>
        <v/>
      </c>
      <c r="AA11" s="82" t="str">
        <f t="shared" ref="AA11:AA74" si="1">IF(L11&lt;&gt;0,IF(P11="","P",""),"")</f>
        <v/>
      </c>
      <c r="AB11" s="93" t="str">
        <f t="shared" ref="AB11:AB74" si="2">IF(L11&lt;&gt;0,IF(P11&lt;&gt;0,IF(S11="","P",""),"P"),"")</f>
        <v/>
      </c>
      <c r="AC11" s="93" t="str">
        <f>IF(L11&lt;&gt;0,IF(S11="Yes",IF(#REF!="","P",""),""),"")</f>
        <v/>
      </c>
      <c r="AD11" s="93" t="str">
        <f t="shared" ref="AD11:AD74" si="3">IF(L11&lt;&gt;0,IF(S11="Yes",IF(T11="","P",""),""),"")</f>
        <v/>
      </c>
      <c r="AE11" s="93" t="str">
        <f t="shared" ref="AE11:AE74" si="4">IF(L11&lt;&gt;0,IF(S11="Yes",IF(V11="","P",""),""),"")</f>
        <v/>
      </c>
      <c r="AF11" s="93" t="str">
        <f t="shared" ref="AF11:AF74" si="5">IF(L11&lt;&gt;0,IF(T11="No - Never began",IF(U11="","P",""),""),"")</f>
        <v/>
      </c>
      <c r="AJ11" s="75"/>
      <c r="AL11" s="75"/>
      <c r="AM11" s="75"/>
      <c r="AN11" s="75"/>
      <c r="BO11" s="64" t="str">
        <f t="shared" ref="BO11:BO74" si="6">IF($P11&gt;0,IF(E11="","P",""),"")</f>
        <v/>
      </c>
      <c r="BP11" s="64" t="str">
        <f t="shared" ref="BP11:BP74" si="7">IF($P11&gt;0,IF(F11="","P",""),"")</f>
        <v/>
      </c>
      <c r="BQ11" s="64" t="str">
        <f t="shared" ref="BQ11:BQ74" si="8">IF($P11&gt;0,IF(G11="","P",""),"")</f>
        <v/>
      </c>
      <c r="BR11" s="64" t="str">
        <f t="shared" ref="BR11:BR74" si="9">IF($P11&gt;0,IF(H11="","P",""),"")</f>
        <v/>
      </c>
      <c r="BU11" s="64" t="str">
        <f t="shared" ref="BU11:BU74" si="10">IF($P11&gt;0,IF(L11=0,"P",""),"")</f>
        <v/>
      </c>
    </row>
    <row r="12" spans="1:105" ht="20.100000000000001" customHeight="1" x14ac:dyDescent="0.3">
      <c r="A12" s="82">
        <f>ROW()</f>
        <v>12</v>
      </c>
      <c r="B12" s="129" t="str">
        <f t="shared" ref="B12:B75" si="11">IF(H12&gt;0,IF(H12&amp;J12=H11&amp;J11,B11,B11+1),"")</f>
        <v/>
      </c>
      <c r="C12" s="129" t="str">
        <f t="shared" si="0"/>
        <v/>
      </c>
      <c r="D12" s="129" t="str">
        <f>IF(C12="","",COUNTIFS(C$11:C12,"&gt;0"))</f>
        <v/>
      </c>
      <c r="E12" s="52"/>
      <c r="F12" s="53"/>
      <c r="G12" s="53"/>
      <c r="H12" s="52"/>
      <c r="I12" s="163"/>
      <c r="J12" s="63"/>
      <c r="K12" s="246"/>
      <c r="L12" s="245"/>
      <c r="M12" s="173" t="str">
        <f>IFERROR(VLOOKUP(J12,Lists!J$4:L$653,2,FALSE),"")</f>
        <v/>
      </c>
      <c r="N12" s="174" t="str">
        <f>IFERROR(VLOOKUP(J12,Lists!J$4:L$653,3,FALSE),"")</f>
        <v/>
      </c>
      <c r="O12" s="175" t="str">
        <f>IF(L12="","",L12*M12)</f>
        <v/>
      </c>
      <c r="P12" s="61"/>
      <c r="Q12" s="164"/>
      <c r="R12" s="164"/>
      <c r="S12" s="85"/>
      <c r="T12" s="97"/>
      <c r="U12" s="52"/>
      <c r="V12" s="85"/>
      <c r="W12" s="98"/>
      <c r="X12" s="107"/>
      <c r="Y12" s="79" t="str">
        <f>IFERROR(VLOOKUP(I12,Lists!A$4:B$11,2,FALSE),"")</f>
        <v/>
      </c>
      <c r="Z12" s="79" t="str">
        <f>IFERROR(VLOOKUP(#REF!,Lists!A$12:B$67,2,FALSE),"")</f>
        <v/>
      </c>
      <c r="AA12" s="82" t="str">
        <f t="shared" si="1"/>
        <v/>
      </c>
      <c r="AB12" s="93" t="str">
        <f t="shared" si="2"/>
        <v/>
      </c>
      <c r="AC12" s="93" t="str">
        <f>IF(L12&lt;&gt;0,IF(S12="Yes",IF(#REF!="","P",""),""),"")</f>
        <v/>
      </c>
      <c r="AD12" s="93" t="str">
        <f t="shared" si="3"/>
        <v/>
      </c>
      <c r="AE12" s="93" t="str">
        <f t="shared" si="4"/>
        <v/>
      </c>
      <c r="AF12" s="93" t="str">
        <f t="shared" si="5"/>
        <v/>
      </c>
      <c r="AJ12" s="75"/>
      <c r="AL12" s="75"/>
      <c r="AM12" s="75"/>
      <c r="AN12" s="75"/>
      <c r="BO12" s="64" t="str">
        <f t="shared" si="6"/>
        <v/>
      </c>
      <c r="BP12" s="64" t="str">
        <f t="shared" si="7"/>
        <v/>
      </c>
      <c r="BQ12" s="64" t="str">
        <f t="shared" si="8"/>
        <v/>
      </c>
      <c r="BR12" s="64" t="str">
        <f t="shared" si="9"/>
        <v/>
      </c>
      <c r="BU12" s="64" t="str">
        <f t="shared" si="10"/>
        <v/>
      </c>
      <c r="CY12" s="38" t="str">
        <f t="shared" ref="CY12:CY75" si="12">IF(L12&lt;&gt;0,IF(P12="","P",""),"")</f>
        <v/>
      </c>
    </row>
    <row r="13" spans="1:105" ht="20.100000000000001" customHeight="1" x14ac:dyDescent="0.3">
      <c r="A13" s="82">
        <f>ROW()</f>
        <v>13</v>
      </c>
      <c r="B13" s="129" t="str">
        <f t="shared" si="11"/>
        <v/>
      </c>
      <c r="C13" s="129" t="str">
        <f t="shared" si="0"/>
        <v/>
      </c>
      <c r="D13" s="129" t="str">
        <f>IF(C13="","",COUNTIFS(C$11:C13,"&gt;0"))</f>
        <v/>
      </c>
      <c r="E13" s="52"/>
      <c r="F13" s="95"/>
      <c r="G13" s="95"/>
      <c r="H13" s="94"/>
      <c r="I13" s="163"/>
      <c r="J13" s="63"/>
      <c r="K13" s="246"/>
      <c r="L13" s="245"/>
      <c r="M13" s="173" t="str">
        <f>IFERROR(VLOOKUP(J13,Lists!J$4:L$653,2,FALSE),"")</f>
        <v/>
      </c>
      <c r="N13" s="174" t="str">
        <f>IFERROR(VLOOKUP(J13,Lists!J$4:L$653,3,FALSE),"")</f>
        <v/>
      </c>
      <c r="O13" s="175" t="str">
        <f t="shared" ref="O13:O75" si="13">IF(L13="","",L13*M13)</f>
        <v/>
      </c>
      <c r="P13" s="61"/>
      <c r="Q13" s="164"/>
      <c r="R13" s="164"/>
      <c r="S13" s="85"/>
      <c r="T13" s="97"/>
      <c r="U13" s="52"/>
      <c r="V13" s="85"/>
      <c r="W13" s="98"/>
      <c r="X13" s="107"/>
      <c r="Y13" s="79" t="str">
        <f>IFERROR(VLOOKUP(I13,Lists!A$4:B$11,2,FALSE),"")</f>
        <v/>
      </c>
      <c r="Z13" s="79" t="str">
        <f>IFERROR(VLOOKUP(#REF!,Lists!A$12:B$67,2,FALSE),"")</f>
        <v/>
      </c>
      <c r="AA13" s="82" t="str">
        <f t="shared" si="1"/>
        <v/>
      </c>
      <c r="AB13" s="93" t="str">
        <f t="shared" si="2"/>
        <v/>
      </c>
      <c r="AC13" s="93" t="str">
        <f>IF(L13&lt;&gt;0,IF(S13="Yes",IF(#REF!="","P",""),""),"")</f>
        <v/>
      </c>
      <c r="AD13" s="93" t="str">
        <f t="shared" si="3"/>
        <v/>
      </c>
      <c r="AE13" s="93" t="str">
        <f t="shared" si="4"/>
        <v/>
      </c>
      <c r="AF13" s="93" t="str">
        <f t="shared" si="5"/>
        <v/>
      </c>
      <c r="AJ13" s="75"/>
      <c r="AL13" s="75"/>
      <c r="AM13" s="75"/>
      <c r="AN13" s="75"/>
      <c r="AX13" s="73"/>
      <c r="BO13" s="64" t="str">
        <f t="shared" si="6"/>
        <v/>
      </c>
      <c r="BP13" s="64" t="str">
        <f t="shared" si="7"/>
        <v/>
      </c>
      <c r="BQ13" s="64" t="str">
        <f t="shared" si="8"/>
        <v/>
      </c>
      <c r="BR13" s="64" t="str">
        <f t="shared" si="9"/>
        <v/>
      </c>
      <c r="BU13" s="64" t="str">
        <f t="shared" si="10"/>
        <v/>
      </c>
      <c r="CY13" s="38" t="str">
        <f t="shared" si="12"/>
        <v/>
      </c>
    </row>
    <row r="14" spans="1:105" ht="20.100000000000001" customHeight="1" x14ac:dyDescent="0.3">
      <c r="A14" s="82">
        <f>ROW()</f>
        <v>14</v>
      </c>
      <c r="B14" s="129" t="str">
        <f t="shared" si="11"/>
        <v/>
      </c>
      <c r="C14" s="129" t="str">
        <f t="shared" si="0"/>
        <v/>
      </c>
      <c r="D14" s="129" t="str">
        <f>IF(C14="","",COUNTIFS(C$11:C14,"&gt;0"))</f>
        <v/>
      </c>
      <c r="E14" s="52"/>
      <c r="F14" s="53"/>
      <c r="G14" s="53"/>
      <c r="H14" s="52"/>
      <c r="I14" s="163"/>
      <c r="J14" s="63"/>
      <c r="K14" s="246"/>
      <c r="L14" s="245"/>
      <c r="M14" s="173" t="str">
        <f>IFERROR(VLOOKUP(J14,Lists!J$4:L$653,2,FALSE),"")</f>
        <v/>
      </c>
      <c r="N14" s="174" t="str">
        <f>IFERROR(VLOOKUP(J14,Lists!J$4:L$653,3,FALSE),"")</f>
        <v/>
      </c>
      <c r="O14" s="175" t="str">
        <f t="shared" si="13"/>
        <v/>
      </c>
      <c r="P14" s="61"/>
      <c r="Q14" s="164"/>
      <c r="R14" s="164"/>
      <c r="S14" s="85"/>
      <c r="T14" s="97"/>
      <c r="U14" s="52"/>
      <c r="V14" s="85"/>
      <c r="W14" s="98"/>
      <c r="X14" s="107"/>
      <c r="Y14" s="79" t="str">
        <f>IFERROR(VLOOKUP(I14,Lists!A$4:B$11,2,FALSE),"")</f>
        <v/>
      </c>
      <c r="Z14" s="79" t="str">
        <f>IFERROR(VLOOKUP(#REF!,Lists!A$12:B$67,2,FALSE),"")</f>
        <v/>
      </c>
      <c r="AA14" s="82" t="str">
        <f t="shared" si="1"/>
        <v/>
      </c>
      <c r="AB14" s="93" t="str">
        <f t="shared" si="2"/>
        <v/>
      </c>
      <c r="AC14" s="93" t="str">
        <f>IF(L14&lt;&gt;0,IF(S14="Yes",IF(#REF!="","P",""),""),"")</f>
        <v/>
      </c>
      <c r="AD14" s="93" t="str">
        <f t="shared" si="3"/>
        <v/>
      </c>
      <c r="AE14" s="93" t="str">
        <f t="shared" si="4"/>
        <v/>
      </c>
      <c r="AF14" s="93" t="str">
        <f t="shared" si="5"/>
        <v/>
      </c>
      <c r="AJ14" s="75"/>
      <c r="AL14" s="75"/>
      <c r="AM14" s="75"/>
      <c r="AN14" s="75"/>
      <c r="AX14" s="77"/>
      <c r="BO14" s="64" t="str">
        <f t="shared" si="6"/>
        <v/>
      </c>
      <c r="BP14" s="64" t="str">
        <f t="shared" si="7"/>
        <v/>
      </c>
      <c r="BQ14" s="64" t="str">
        <f t="shared" si="8"/>
        <v/>
      </c>
      <c r="BR14" s="64" t="str">
        <f t="shared" si="9"/>
        <v/>
      </c>
      <c r="BU14" s="64" t="str">
        <f t="shared" si="10"/>
        <v/>
      </c>
      <c r="CY14" s="38" t="str">
        <f t="shared" si="12"/>
        <v/>
      </c>
    </row>
    <row r="15" spans="1:105" ht="20.100000000000001" customHeight="1" x14ac:dyDescent="0.3">
      <c r="A15" s="82">
        <f>ROW()</f>
        <v>15</v>
      </c>
      <c r="B15" s="129" t="str">
        <f t="shared" si="11"/>
        <v/>
      </c>
      <c r="C15" s="129" t="str">
        <f t="shared" si="0"/>
        <v/>
      </c>
      <c r="D15" s="129" t="str">
        <f>IF(C15="","",COUNTIFS(C$11:C15,"&gt;0"))</f>
        <v/>
      </c>
      <c r="E15" s="52"/>
      <c r="F15" s="53"/>
      <c r="G15" s="53"/>
      <c r="H15" s="52"/>
      <c r="I15" s="163"/>
      <c r="J15" s="63"/>
      <c r="K15" s="246"/>
      <c r="L15" s="245"/>
      <c r="M15" s="173" t="str">
        <f>IFERROR(VLOOKUP(J15,Lists!J$4:L$653,2,FALSE),"")</f>
        <v/>
      </c>
      <c r="N15" s="174" t="str">
        <f>IFERROR(VLOOKUP(J15,Lists!J$4:L$653,3,FALSE),"")</f>
        <v/>
      </c>
      <c r="O15" s="175" t="str">
        <f t="shared" si="13"/>
        <v/>
      </c>
      <c r="P15" s="61"/>
      <c r="Q15" s="164"/>
      <c r="R15" s="164"/>
      <c r="S15" s="85"/>
      <c r="T15" s="97"/>
      <c r="U15" s="52"/>
      <c r="V15" s="85"/>
      <c r="W15" s="98"/>
      <c r="X15" s="107"/>
      <c r="Y15" s="79" t="str">
        <f>IFERROR(VLOOKUP(I15,Lists!A$4:B$11,2,FALSE),"")</f>
        <v/>
      </c>
      <c r="Z15" s="79" t="str">
        <f>IFERROR(VLOOKUP(#REF!,Lists!A$12:B$67,2,FALSE),"")</f>
        <v/>
      </c>
      <c r="AA15" s="82" t="str">
        <f t="shared" si="1"/>
        <v/>
      </c>
      <c r="AB15" s="93" t="str">
        <f t="shared" si="2"/>
        <v/>
      </c>
      <c r="AC15" s="93" t="str">
        <f>IF(L15&lt;&gt;0,IF(S15="Yes",IF(#REF!="","P",""),""),"")</f>
        <v/>
      </c>
      <c r="AD15" s="93" t="str">
        <f t="shared" si="3"/>
        <v/>
      </c>
      <c r="AE15" s="93" t="str">
        <f t="shared" si="4"/>
        <v/>
      </c>
      <c r="AF15" s="93" t="str">
        <f t="shared" si="5"/>
        <v/>
      </c>
      <c r="AJ15" s="75"/>
      <c r="AL15" s="75"/>
      <c r="AM15" s="75"/>
      <c r="AN15" s="75"/>
      <c r="AX15" s="77"/>
      <c r="BO15" s="64" t="str">
        <f t="shared" si="6"/>
        <v/>
      </c>
      <c r="BP15" s="64" t="str">
        <f t="shared" si="7"/>
        <v/>
      </c>
      <c r="BQ15" s="64" t="str">
        <f t="shared" si="8"/>
        <v/>
      </c>
      <c r="BR15" s="64" t="str">
        <f t="shared" si="9"/>
        <v/>
      </c>
      <c r="BU15" s="64" t="str">
        <f t="shared" si="10"/>
        <v/>
      </c>
      <c r="CY15" s="38" t="str">
        <f t="shared" si="12"/>
        <v/>
      </c>
    </row>
    <row r="16" spans="1:105" ht="20.100000000000001" customHeight="1" x14ac:dyDescent="0.3">
      <c r="A16" s="82">
        <f>ROW()</f>
        <v>16</v>
      </c>
      <c r="B16" s="129" t="str">
        <f t="shared" si="11"/>
        <v/>
      </c>
      <c r="C16" s="129" t="str">
        <f t="shared" si="0"/>
        <v/>
      </c>
      <c r="D16" s="129" t="str">
        <f>IF(C16="","",COUNTIFS(C$11:C16,"&gt;0"))</f>
        <v/>
      </c>
      <c r="E16" s="52"/>
      <c r="F16" s="53"/>
      <c r="G16" s="53"/>
      <c r="H16" s="52"/>
      <c r="I16" s="163"/>
      <c r="J16" s="63"/>
      <c r="K16" s="246"/>
      <c r="L16" s="245"/>
      <c r="M16" s="173" t="str">
        <f>IFERROR(VLOOKUP(J16,Lists!J$4:L$653,2,FALSE),"")</f>
        <v/>
      </c>
      <c r="N16" s="174" t="str">
        <f>IFERROR(VLOOKUP(J16,Lists!J$4:L$653,3,FALSE),"")</f>
        <v/>
      </c>
      <c r="O16" s="175" t="str">
        <f t="shared" si="13"/>
        <v/>
      </c>
      <c r="P16" s="61"/>
      <c r="Q16" s="164"/>
      <c r="R16" s="164"/>
      <c r="S16" s="85"/>
      <c r="T16" s="97"/>
      <c r="U16" s="52"/>
      <c r="V16" s="85"/>
      <c r="W16" s="98"/>
      <c r="X16" s="107"/>
      <c r="Y16" s="79" t="str">
        <f>IFERROR(VLOOKUP(I16,Lists!A$4:B$11,2,FALSE),"")</f>
        <v/>
      </c>
      <c r="Z16" s="79" t="str">
        <f>IFERROR(VLOOKUP(#REF!,Lists!A$12:B$67,2,FALSE),"")</f>
        <v/>
      </c>
      <c r="AA16" s="82" t="str">
        <f t="shared" si="1"/>
        <v/>
      </c>
      <c r="AB16" s="93" t="str">
        <f t="shared" si="2"/>
        <v/>
      </c>
      <c r="AC16" s="93" t="str">
        <f>IF(L16&lt;&gt;0,IF(S16="Yes",IF(#REF!="","P",""),""),"")</f>
        <v/>
      </c>
      <c r="AD16" s="93" t="str">
        <f t="shared" si="3"/>
        <v/>
      </c>
      <c r="AE16" s="93" t="str">
        <f t="shared" si="4"/>
        <v/>
      </c>
      <c r="AF16" s="93" t="str">
        <f t="shared" si="5"/>
        <v/>
      </c>
      <c r="AJ16" s="75"/>
      <c r="AL16" s="75"/>
      <c r="AM16" s="75"/>
      <c r="AN16" s="75"/>
      <c r="AX16" s="73"/>
      <c r="BO16" s="64" t="str">
        <f t="shared" si="6"/>
        <v/>
      </c>
      <c r="BP16" s="64" t="str">
        <f t="shared" si="7"/>
        <v/>
      </c>
      <c r="BQ16" s="64" t="str">
        <f t="shared" si="8"/>
        <v/>
      </c>
      <c r="BR16" s="64" t="str">
        <f t="shared" si="9"/>
        <v/>
      </c>
      <c r="BU16" s="64" t="str">
        <f t="shared" si="10"/>
        <v/>
      </c>
      <c r="CY16" s="38" t="str">
        <f t="shared" si="12"/>
        <v/>
      </c>
    </row>
    <row r="17" spans="1:103" ht="20.100000000000001" customHeight="1" x14ac:dyDescent="0.3">
      <c r="A17" s="82">
        <f>ROW()</f>
        <v>17</v>
      </c>
      <c r="B17" s="129" t="str">
        <f t="shared" si="11"/>
        <v/>
      </c>
      <c r="C17" s="129" t="str">
        <f t="shared" si="0"/>
        <v/>
      </c>
      <c r="D17" s="129" t="str">
        <f>IF(C17="","",COUNTIFS(C$11:C17,"&gt;0"))</f>
        <v/>
      </c>
      <c r="E17" s="52"/>
      <c r="F17" s="53"/>
      <c r="G17" s="53"/>
      <c r="H17" s="52"/>
      <c r="I17" s="163"/>
      <c r="J17" s="63"/>
      <c r="K17" s="246"/>
      <c r="L17" s="245"/>
      <c r="M17" s="173" t="str">
        <f>IFERROR(VLOOKUP(J17,Lists!J$4:L$653,2,FALSE),"")</f>
        <v/>
      </c>
      <c r="N17" s="174" t="str">
        <f>IFERROR(VLOOKUP(J17,Lists!J$4:L$653,3,FALSE),"")</f>
        <v/>
      </c>
      <c r="O17" s="175" t="str">
        <f t="shared" si="13"/>
        <v/>
      </c>
      <c r="P17" s="61"/>
      <c r="Q17" s="164"/>
      <c r="R17" s="164"/>
      <c r="S17" s="85"/>
      <c r="T17" s="97"/>
      <c r="U17" s="52"/>
      <c r="V17" s="85"/>
      <c r="W17" s="98"/>
      <c r="X17" s="107"/>
      <c r="Y17" s="79" t="str">
        <f>IFERROR(VLOOKUP(I17,Lists!A$4:B$11,2,FALSE),"")</f>
        <v/>
      </c>
      <c r="Z17" s="79" t="str">
        <f>IFERROR(VLOOKUP(#REF!,Lists!A$12:B$67,2,FALSE),"")</f>
        <v/>
      </c>
      <c r="AA17" s="82" t="str">
        <f t="shared" si="1"/>
        <v/>
      </c>
      <c r="AB17" s="93" t="str">
        <f t="shared" si="2"/>
        <v/>
      </c>
      <c r="AC17" s="93" t="str">
        <f>IF(L17&lt;&gt;0,IF(S17="Yes",IF(#REF!="","P",""),""),"")</f>
        <v/>
      </c>
      <c r="AD17" s="93" t="str">
        <f t="shared" si="3"/>
        <v/>
      </c>
      <c r="AE17" s="93" t="str">
        <f t="shared" si="4"/>
        <v/>
      </c>
      <c r="AF17" s="93" t="str">
        <f t="shared" si="5"/>
        <v/>
      </c>
      <c r="AJ17" s="75"/>
      <c r="AL17" s="75"/>
      <c r="AM17" s="75"/>
      <c r="AN17" s="75"/>
      <c r="AX17" s="73"/>
      <c r="BO17" s="64" t="str">
        <f t="shared" si="6"/>
        <v/>
      </c>
      <c r="BP17" s="64" t="str">
        <f t="shared" si="7"/>
        <v/>
      </c>
      <c r="BQ17" s="64" t="str">
        <f t="shared" si="8"/>
        <v/>
      </c>
      <c r="BR17" s="64" t="str">
        <f t="shared" si="9"/>
        <v/>
      </c>
      <c r="BU17" s="64" t="str">
        <f t="shared" si="10"/>
        <v/>
      </c>
      <c r="CY17" s="38" t="str">
        <f t="shared" si="12"/>
        <v/>
      </c>
    </row>
    <row r="18" spans="1:103" ht="20.100000000000001" customHeight="1" x14ac:dyDescent="0.3">
      <c r="A18" s="82">
        <f>ROW()</f>
        <v>18</v>
      </c>
      <c r="B18" s="129" t="str">
        <f t="shared" si="11"/>
        <v/>
      </c>
      <c r="C18" s="129" t="str">
        <f t="shared" si="0"/>
        <v/>
      </c>
      <c r="D18" s="129" t="str">
        <f>IF(C18="","",COUNTIFS(C$11:C18,"&gt;0"))</f>
        <v/>
      </c>
      <c r="E18" s="52"/>
      <c r="F18" s="53"/>
      <c r="G18" s="53"/>
      <c r="H18" s="52"/>
      <c r="I18" s="163"/>
      <c r="J18" s="63"/>
      <c r="K18" s="246"/>
      <c r="L18" s="245"/>
      <c r="M18" s="173" t="str">
        <f>IFERROR(VLOOKUP(J18,Lists!J$4:L$653,2,FALSE),"")</f>
        <v/>
      </c>
      <c r="N18" s="174" t="str">
        <f>IFERROR(VLOOKUP(J18,Lists!J$4:L$653,3,FALSE),"")</f>
        <v/>
      </c>
      <c r="O18" s="175" t="str">
        <f t="shared" si="13"/>
        <v/>
      </c>
      <c r="P18" s="61"/>
      <c r="Q18" s="164"/>
      <c r="R18" s="164"/>
      <c r="S18" s="85"/>
      <c r="T18" s="97"/>
      <c r="U18" s="52"/>
      <c r="V18" s="85"/>
      <c r="W18" s="98"/>
      <c r="X18" s="107"/>
      <c r="Y18" s="79" t="str">
        <f>IFERROR(VLOOKUP(I18,Lists!A$4:B$11,2,FALSE),"")</f>
        <v/>
      </c>
      <c r="Z18" s="79" t="str">
        <f>IFERROR(VLOOKUP(#REF!,Lists!A$12:B$67,2,FALSE),"")</f>
        <v/>
      </c>
      <c r="AA18" s="82" t="str">
        <f t="shared" si="1"/>
        <v/>
      </c>
      <c r="AB18" s="93" t="str">
        <f t="shared" si="2"/>
        <v/>
      </c>
      <c r="AC18" s="93" t="str">
        <f>IF(L18&lt;&gt;0,IF(S18="Yes",IF(#REF!="","P",""),""),"")</f>
        <v/>
      </c>
      <c r="AD18" s="93" t="str">
        <f t="shared" si="3"/>
        <v/>
      </c>
      <c r="AE18" s="93" t="str">
        <f t="shared" si="4"/>
        <v/>
      </c>
      <c r="AF18" s="93" t="str">
        <f t="shared" si="5"/>
        <v/>
      </c>
      <c r="AJ18" s="75"/>
      <c r="AL18" s="75"/>
      <c r="AM18" s="75"/>
      <c r="AN18" s="75"/>
      <c r="AX18" s="73"/>
      <c r="BO18" s="64" t="str">
        <f t="shared" si="6"/>
        <v/>
      </c>
      <c r="BP18" s="64" t="str">
        <f t="shared" si="7"/>
        <v/>
      </c>
      <c r="BQ18" s="64" t="str">
        <f t="shared" si="8"/>
        <v/>
      </c>
      <c r="BR18" s="64" t="str">
        <f t="shared" si="9"/>
        <v/>
      </c>
      <c r="BU18" s="64" t="str">
        <f t="shared" si="10"/>
        <v/>
      </c>
      <c r="CY18" s="38" t="str">
        <f t="shared" si="12"/>
        <v/>
      </c>
    </row>
    <row r="19" spans="1:103" ht="20.100000000000001" customHeight="1" x14ac:dyDescent="0.3">
      <c r="A19" s="82">
        <f>ROW()</f>
        <v>19</v>
      </c>
      <c r="B19" s="129" t="str">
        <f t="shared" si="11"/>
        <v/>
      </c>
      <c r="C19" s="129" t="str">
        <f t="shared" si="0"/>
        <v/>
      </c>
      <c r="D19" s="129" t="str">
        <f>IF(C19="","",COUNTIFS(C$11:C19,"&gt;0"))</f>
        <v/>
      </c>
      <c r="E19" s="52"/>
      <c r="F19" s="53"/>
      <c r="G19" s="53"/>
      <c r="H19" s="52"/>
      <c r="I19" s="163"/>
      <c r="J19" s="63"/>
      <c r="K19" s="246"/>
      <c r="L19" s="245"/>
      <c r="M19" s="173" t="str">
        <f>IFERROR(VLOOKUP(J19,Lists!J$4:L$653,2,FALSE),"")</f>
        <v/>
      </c>
      <c r="N19" s="174" t="str">
        <f>IFERROR(VLOOKUP(J19,Lists!J$4:L$653,3,FALSE),"")</f>
        <v/>
      </c>
      <c r="O19" s="175" t="str">
        <f t="shared" si="13"/>
        <v/>
      </c>
      <c r="P19" s="61"/>
      <c r="Q19" s="164"/>
      <c r="R19" s="164"/>
      <c r="S19" s="85"/>
      <c r="T19" s="97"/>
      <c r="U19" s="52"/>
      <c r="V19" s="85"/>
      <c r="W19" s="98"/>
      <c r="X19" s="107"/>
      <c r="Y19" s="79" t="str">
        <f>IFERROR(VLOOKUP(I19,Lists!A$4:B$11,2,FALSE),"")</f>
        <v/>
      </c>
      <c r="Z19" s="79" t="str">
        <f>IFERROR(VLOOKUP(#REF!,Lists!A$12:B$67,2,FALSE),"")</f>
        <v/>
      </c>
      <c r="AA19" s="82" t="str">
        <f t="shared" si="1"/>
        <v/>
      </c>
      <c r="AB19" s="93" t="str">
        <f t="shared" si="2"/>
        <v/>
      </c>
      <c r="AC19" s="93" t="str">
        <f>IF(L19&lt;&gt;0,IF(S19="Yes",IF(#REF!="","P",""),""),"")</f>
        <v/>
      </c>
      <c r="AD19" s="93" t="str">
        <f t="shared" si="3"/>
        <v/>
      </c>
      <c r="AE19" s="93" t="str">
        <f t="shared" si="4"/>
        <v/>
      </c>
      <c r="AF19" s="93" t="str">
        <f t="shared" si="5"/>
        <v/>
      </c>
      <c r="AJ19" s="75"/>
      <c r="AL19" s="75"/>
      <c r="AM19" s="75"/>
      <c r="AN19" s="75"/>
      <c r="AX19" s="73"/>
      <c r="BO19" s="64" t="str">
        <f t="shared" si="6"/>
        <v/>
      </c>
      <c r="BP19" s="64" t="str">
        <f t="shared" si="7"/>
        <v/>
      </c>
      <c r="BQ19" s="64" t="str">
        <f t="shared" si="8"/>
        <v/>
      </c>
      <c r="BR19" s="64" t="str">
        <f t="shared" si="9"/>
        <v/>
      </c>
      <c r="BU19" s="64" t="str">
        <f t="shared" si="10"/>
        <v/>
      </c>
      <c r="CY19" s="38" t="str">
        <f t="shared" si="12"/>
        <v/>
      </c>
    </row>
    <row r="20" spans="1:103" ht="20.100000000000001" customHeight="1" x14ac:dyDescent="0.3">
      <c r="A20" s="82">
        <f>ROW()</f>
        <v>20</v>
      </c>
      <c r="B20" s="129" t="str">
        <f t="shared" si="11"/>
        <v/>
      </c>
      <c r="C20" s="129" t="str">
        <f t="shared" si="0"/>
        <v/>
      </c>
      <c r="D20" s="129" t="str">
        <f>IF(C20="","",COUNTIFS(C$11:C20,"&gt;0"))</f>
        <v/>
      </c>
      <c r="E20" s="52"/>
      <c r="F20" s="53"/>
      <c r="G20" s="53"/>
      <c r="H20" s="52"/>
      <c r="I20" s="163"/>
      <c r="J20" s="63"/>
      <c r="K20" s="246"/>
      <c r="L20" s="245"/>
      <c r="M20" s="173" t="str">
        <f>IFERROR(VLOOKUP(J20,Lists!J$4:L$653,2,FALSE),"")</f>
        <v/>
      </c>
      <c r="N20" s="174" t="str">
        <f>IFERROR(VLOOKUP(J20,Lists!J$4:L$653,3,FALSE),"")</f>
        <v/>
      </c>
      <c r="O20" s="175" t="str">
        <f t="shared" si="13"/>
        <v/>
      </c>
      <c r="P20" s="61"/>
      <c r="Q20" s="164"/>
      <c r="R20" s="164"/>
      <c r="S20" s="85"/>
      <c r="T20" s="97"/>
      <c r="U20" s="52"/>
      <c r="V20" s="85"/>
      <c r="W20" s="98"/>
      <c r="X20" s="107"/>
      <c r="Y20" s="79" t="str">
        <f>IFERROR(VLOOKUP(I20,Lists!A$4:B$11,2,FALSE),"")</f>
        <v/>
      </c>
      <c r="Z20" s="79" t="str">
        <f>IFERROR(VLOOKUP(#REF!,Lists!A$12:B$67,2,FALSE),"")</f>
        <v/>
      </c>
      <c r="AA20" s="82" t="str">
        <f t="shared" si="1"/>
        <v/>
      </c>
      <c r="AB20" s="93" t="str">
        <f t="shared" si="2"/>
        <v/>
      </c>
      <c r="AC20" s="93" t="str">
        <f>IF(L20&lt;&gt;0,IF(S20="Yes",IF(#REF!="","P",""),""),"")</f>
        <v/>
      </c>
      <c r="AD20" s="93" t="str">
        <f t="shared" si="3"/>
        <v/>
      </c>
      <c r="AE20" s="93" t="str">
        <f t="shared" si="4"/>
        <v/>
      </c>
      <c r="AF20" s="93" t="str">
        <f t="shared" si="5"/>
        <v/>
      </c>
      <c r="AJ20" s="75"/>
      <c r="AL20" s="75"/>
      <c r="AM20" s="75"/>
      <c r="AN20" s="75"/>
      <c r="AX20" s="73"/>
      <c r="BO20" s="64" t="str">
        <f t="shared" si="6"/>
        <v/>
      </c>
      <c r="BP20" s="64" t="str">
        <f t="shared" si="7"/>
        <v/>
      </c>
      <c r="BQ20" s="64" t="str">
        <f t="shared" si="8"/>
        <v/>
      </c>
      <c r="BR20" s="64" t="str">
        <f t="shared" si="9"/>
        <v/>
      </c>
      <c r="BU20" s="64" t="str">
        <f t="shared" si="10"/>
        <v/>
      </c>
      <c r="CY20" s="38" t="str">
        <f t="shared" si="12"/>
        <v/>
      </c>
    </row>
    <row r="21" spans="1:103" ht="20.100000000000001" customHeight="1" x14ac:dyDescent="0.3">
      <c r="A21" s="82">
        <f>ROW()</f>
        <v>21</v>
      </c>
      <c r="B21" s="129" t="str">
        <f t="shared" si="11"/>
        <v/>
      </c>
      <c r="C21" s="129" t="str">
        <f t="shared" si="0"/>
        <v/>
      </c>
      <c r="D21" s="129" t="str">
        <f>IF(C21="","",COUNTIFS(C$11:C21,"&gt;0"))</f>
        <v/>
      </c>
      <c r="E21" s="52"/>
      <c r="F21" s="53"/>
      <c r="G21" s="53"/>
      <c r="H21" s="52"/>
      <c r="I21" s="163"/>
      <c r="J21" s="63"/>
      <c r="K21" s="246"/>
      <c r="L21" s="245"/>
      <c r="M21" s="173" t="str">
        <f>IFERROR(VLOOKUP(J21,Lists!J$4:L$653,2,FALSE),"")</f>
        <v/>
      </c>
      <c r="N21" s="174" t="str">
        <f>IFERROR(VLOOKUP(J21,Lists!J$4:L$653,3,FALSE),"")</f>
        <v/>
      </c>
      <c r="O21" s="175" t="str">
        <f t="shared" si="13"/>
        <v/>
      </c>
      <c r="P21" s="61"/>
      <c r="Q21" s="164"/>
      <c r="R21" s="164"/>
      <c r="S21" s="85"/>
      <c r="T21" s="97"/>
      <c r="U21" s="52"/>
      <c r="V21" s="85"/>
      <c r="W21" s="98"/>
      <c r="X21" s="107"/>
      <c r="Y21" s="79" t="str">
        <f>IFERROR(VLOOKUP(I21,Lists!A$4:B$11,2,FALSE),"")</f>
        <v/>
      </c>
      <c r="Z21" s="79" t="str">
        <f>IFERROR(VLOOKUP(#REF!,Lists!A$12:B$67,2,FALSE),"")</f>
        <v/>
      </c>
      <c r="AA21" s="82" t="str">
        <f t="shared" si="1"/>
        <v/>
      </c>
      <c r="AB21" s="93" t="str">
        <f t="shared" si="2"/>
        <v/>
      </c>
      <c r="AC21" s="93" t="str">
        <f>IF(L21&lt;&gt;0,IF(S21="Yes",IF(#REF!="","P",""),""),"")</f>
        <v/>
      </c>
      <c r="AD21" s="93" t="str">
        <f t="shared" si="3"/>
        <v/>
      </c>
      <c r="AE21" s="93" t="str">
        <f t="shared" si="4"/>
        <v/>
      </c>
      <c r="AF21" s="93" t="str">
        <f t="shared" si="5"/>
        <v/>
      </c>
      <c r="AI21" s="75"/>
      <c r="AJ21" s="75"/>
      <c r="AL21" s="75"/>
      <c r="AM21" s="75"/>
      <c r="AN21" s="75"/>
      <c r="AX21" s="73"/>
      <c r="BO21" s="64" t="str">
        <f t="shared" si="6"/>
        <v/>
      </c>
      <c r="BP21" s="64" t="str">
        <f t="shared" si="7"/>
        <v/>
      </c>
      <c r="BQ21" s="64" t="str">
        <f t="shared" si="8"/>
        <v/>
      </c>
      <c r="BR21" s="64" t="str">
        <f t="shared" si="9"/>
        <v/>
      </c>
      <c r="BU21" s="64" t="str">
        <f t="shared" si="10"/>
        <v/>
      </c>
      <c r="CY21" s="38" t="str">
        <f t="shared" si="12"/>
        <v/>
      </c>
    </row>
    <row r="22" spans="1:103" ht="20.100000000000001" customHeight="1" x14ac:dyDescent="0.3">
      <c r="A22" s="82">
        <f>ROW()</f>
        <v>22</v>
      </c>
      <c r="B22" s="129" t="str">
        <f t="shared" si="11"/>
        <v/>
      </c>
      <c r="C22" s="129" t="str">
        <f t="shared" si="0"/>
        <v/>
      </c>
      <c r="D22" s="129" t="str">
        <f>IF(C22="","",COUNTIFS(C$11:C22,"&gt;0"))</f>
        <v/>
      </c>
      <c r="E22" s="52"/>
      <c r="F22" s="53"/>
      <c r="G22" s="53"/>
      <c r="H22" s="52"/>
      <c r="I22" s="163"/>
      <c r="J22" s="63"/>
      <c r="K22" s="246"/>
      <c r="L22" s="245" t="str">
        <f t="shared" ref="L22:L77" si="14">IF(P22="","",Q22-P22+1)</f>
        <v/>
      </c>
      <c r="M22" s="173" t="str">
        <f>IFERROR(VLOOKUP(J22,Lists!J$4:L$653,2,FALSE),"")</f>
        <v/>
      </c>
      <c r="N22" s="174" t="str">
        <f>IFERROR(VLOOKUP(J22,Lists!J$4:L$653,3,FALSE),"")</f>
        <v/>
      </c>
      <c r="O22" s="175" t="str">
        <f t="shared" si="13"/>
        <v/>
      </c>
      <c r="P22" s="61"/>
      <c r="Q22" s="164"/>
      <c r="R22" s="164"/>
      <c r="S22" s="85"/>
      <c r="T22" s="97"/>
      <c r="U22" s="52"/>
      <c r="V22" s="85"/>
      <c r="W22" s="98"/>
      <c r="X22" s="107"/>
      <c r="Y22" s="79" t="str">
        <f>IFERROR(VLOOKUP(I22,Lists!A$4:B$11,2,FALSE),"")</f>
        <v/>
      </c>
      <c r="Z22" s="79" t="str">
        <f>IFERROR(VLOOKUP(#REF!,Lists!A$12:B$67,2,FALSE),"")</f>
        <v/>
      </c>
      <c r="AA22" s="82" t="str">
        <f t="shared" si="1"/>
        <v>P</v>
      </c>
      <c r="AB22" s="93" t="str">
        <f t="shared" si="2"/>
        <v>P</v>
      </c>
      <c r="AC22" s="93" t="str">
        <f>IF(L22&lt;&gt;0,IF(S22="Yes",IF(#REF!="","P",""),""),"")</f>
        <v/>
      </c>
      <c r="AD22" s="93" t="str">
        <f t="shared" si="3"/>
        <v/>
      </c>
      <c r="AE22" s="93" t="str">
        <f t="shared" si="4"/>
        <v/>
      </c>
      <c r="AF22" s="93" t="str">
        <f t="shared" si="5"/>
        <v/>
      </c>
      <c r="AI22" s="75"/>
      <c r="AJ22" s="75"/>
      <c r="AL22" s="75"/>
      <c r="AM22" s="75"/>
      <c r="AN22" s="75"/>
      <c r="AX22" s="73"/>
      <c r="BO22" s="64" t="str">
        <f t="shared" si="6"/>
        <v/>
      </c>
      <c r="BP22" s="64" t="str">
        <f t="shared" si="7"/>
        <v/>
      </c>
      <c r="BQ22" s="64" t="str">
        <f t="shared" si="8"/>
        <v/>
      </c>
      <c r="BR22" s="64" t="str">
        <f t="shared" si="9"/>
        <v/>
      </c>
      <c r="BU22" s="64" t="str">
        <f t="shared" si="10"/>
        <v/>
      </c>
      <c r="CY22" s="38" t="str">
        <f t="shared" si="12"/>
        <v>P</v>
      </c>
    </row>
    <row r="23" spans="1:103" ht="20.100000000000001" customHeight="1" x14ac:dyDescent="0.3">
      <c r="A23" s="82">
        <f>ROW()</f>
        <v>23</v>
      </c>
      <c r="B23" s="129" t="str">
        <f t="shared" si="11"/>
        <v/>
      </c>
      <c r="C23" s="129" t="str">
        <f t="shared" si="0"/>
        <v/>
      </c>
      <c r="D23" s="129" t="str">
        <f>IF(C23="","",COUNTIFS(C$11:C23,"&gt;0"))</f>
        <v/>
      </c>
      <c r="E23" s="52"/>
      <c r="F23" s="53"/>
      <c r="G23" s="53"/>
      <c r="H23" s="52"/>
      <c r="I23" s="163"/>
      <c r="J23" s="63"/>
      <c r="K23" s="246"/>
      <c r="L23" s="245" t="str">
        <f t="shared" si="14"/>
        <v/>
      </c>
      <c r="M23" s="173" t="str">
        <f>IFERROR(VLOOKUP(J23,Lists!J$4:L$653,2,FALSE),"")</f>
        <v/>
      </c>
      <c r="N23" s="174" t="str">
        <f>IFERROR(VLOOKUP(J23,Lists!J$4:L$653,3,FALSE),"")</f>
        <v/>
      </c>
      <c r="O23" s="175" t="str">
        <f t="shared" si="13"/>
        <v/>
      </c>
      <c r="P23" s="61"/>
      <c r="Q23" s="164"/>
      <c r="R23" s="164"/>
      <c r="S23" s="85"/>
      <c r="T23" s="97"/>
      <c r="U23" s="52"/>
      <c r="V23" s="85"/>
      <c r="W23" s="98"/>
      <c r="X23" s="107"/>
      <c r="Y23" s="79" t="str">
        <f>IFERROR(VLOOKUP(I23,Lists!A$4:B$11,2,FALSE),"")</f>
        <v/>
      </c>
      <c r="Z23" s="79" t="str">
        <f>IFERROR(VLOOKUP(#REF!,Lists!A$12:B$67,2,FALSE),"")</f>
        <v/>
      </c>
      <c r="AA23" s="82" t="str">
        <f t="shared" si="1"/>
        <v>P</v>
      </c>
      <c r="AB23" s="93" t="str">
        <f t="shared" si="2"/>
        <v>P</v>
      </c>
      <c r="AC23" s="93" t="str">
        <f>IF(L23&lt;&gt;0,IF(S23="Yes",IF(#REF!="","P",""),""),"")</f>
        <v/>
      </c>
      <c r="AD23" s="93" t="str">
        <f t="shared" si="3"/>
        <v/>
      </c>
      <c r="AE23" s="93" t="str">
        <f t="shared" si="4"/>
        <v/>
      </c>
      <c r="AF23" s="93" t="str">
        <f t="shared" si="5"/>
        <v/>
      </c>
      <c r="AI23" s="75"/>
      <c r="AJ23" s="75"/>
      <c r="AL23" s="75"/>
      <c r="AM23" s="75"/>
      <c r="AN23" s="75"/>
      <c r="AX23" s="73"/>
      <c r="BO23" s="64" t="str">
        <f t="shared" si="6"/>
        <v/>
      </c>
      <c r="BP23" s="64" t="str">
        <f t="shared" si="7"/>
        <v/>
      </c>
      <c r="BQ23" s="64" t="str">
        <f t="shared" si="8"/>
        <v/>
      </c>
      <c r="BR23" s="64" t="str">
        <f t="shared" si="9"/>
        <v/>
      </c>
      <c r="BU23" s="64" t="str">
        <f t="shared" si="10"/>
        <v/>
      </c>
      <c r="CY23" s="38" t="str">
        <f t="shared" si="12"/>
        <v>P</v>
      </c>
    </row>
    <row r="24" spans="1:103" ht="20.100000000000001" customHeight="1" x14ac:dyDescent="0.3">
      <c r="A24" s="82">
        <f>ROW()</f>
        <v>24</v>
      </c>
      <c r="B24" s="129" t="str">
        <f t="shared" si="11"/>
        <v/>
      </c>
      <c r="C24" s="129" t="str">
        <f t="shared" si="0"/>
        <v/>
      </c>
      <c r="D24" s="129" t="str">
        <f>IF(C24="","",COUNTIFS(C$11:C24,"&gt;0"))</f>
        <v/>
      </c>
      <c r="E24" s="52"/>
      <c r="F24" s="53"/>
      <c r="G24" s="53"/>
      <c r="H24" s="52"/>
      <c r="I24" s="163"/>
      <c r="J24" s="63"/>
      <c r="K24" s="246"/>
      <c r="L24" s="245" t="str">
        <f t="shared" si="14"/>
        <v/>
      </c>
      <c r="M24" s="173" t="str">
        <f>IFERROR(VLOOKUP(J24,Lists!J$4:L$653,2,FALSE),"")</f>
        <v/>
      </c>
      <c r="N24" s="174" t="str">
        <f>IFERROR(VLOOKUP(J24,Lists!J$4:L$653,3,FALSE),"")</f>
        <v/>
      </c>
      <c r="O24" s="175" t="str">
        <f t="shared" si="13"/>
        <v/>
      </c>
      <c r="P24" s="61"/>
      <c r="Q24" s="164"/>
      <c r="R24" s="164"/>
      <c r="S24" s="85"/>
      <c r="T24" s="97"/>
      <c r="U24" s="52"/>
      <c r="V24" s="85"/>
      <c r="W24" s="98"/>
      <c r="X24" s="107"/>
      <c r="Y24" s="79" t="str">
        <f>IFERROR(VLOOKUP(I24,Lists!A$4:B$11,2,FALSE),"")</f>
        <v/>
      </c>
      <c r="Z24" s="79" t="str">
        <f>IFERROR(VLOOKUP(#REF!,Lists!A$12:B$67,2,FALSE),"")</f>
        <v/>
      </c>
      <c r="AA24" s="82" t="str">
        <f t="shared" si="1"/>
        <v>P</v>
      </c>
      <c r="AB24" s="93" t="str">
        <f t="shared" si="2"/>
        <v>P</v>
      </c>
      <c r="AC24" s="93" t="str">
        <f>IF(L24&lt;&gt;0,IF(S24="Yes",IF(#REF!="","P",""),""),"")</f>
        <v/>
      </c>
      <c r="AD24" s="93" t="str">
        <f t="shared" si="3"/>
        <v/>
      </c>
      <c r="AE24" s="93" t="str">
        <f t="shared" si="4"/>
        <v/>
      </c>
      <c r="AF24" s="93" t="str">
        <f t="shared" si="5"/>
        <v/>
      </c>
      <c r="AI24" s="75"/>
      <c r="AJ24" s="75"/>
      <c r="AL24" s="75"/>
      <c r="AM24" s="75"/>
      <c r="AN24" s="75"/>
      <c r="AX24" s="73"/>
      <c r="BO24" s="64" t="str">
        <f t="shared" si="6"/>
        <v/>
      </c>
      <c r="BP24" s="64" t="str">
        <f t="shared" si="7"/>
        <v/>
      </c>
      <c r="BQ24" s="64" t="str">
        <f t="shared" si="8"/>
        <v/>
      </c>
      <c r="BR24" s="64" t="str">
        <f t="shared" si="9"/>
        <v/>
      </c>
      <c r="BU24" s="64" t="str">
        <f t="shared" si="10"/>
        <v/>
      </c>
      <c r="CY24" s="38" t="str">
        <f t="shared" si="12"/>
        <v>P</v>
      </c>
    </row>
    <row r="25" spans="1:103" ht="20.100000000000001" customHeight="1" x14ac:dyDescent="0.3">
      <c r="A25" s="82">
        <f>ROW()</f>
        <v>25</v>
      </c>
      <c r="B25" s="129" t="str">
        <f t="shared" si="11"/>
        <v/>
      </c>
      <c r="C25" s="129" t="str">
        <f t="shared" si="0"/>
        <v/>
      </c>
      <c r="D25" s="129" t="str">
        <f>IF(C25="","",COUNTIFS(C$11:C25,"&gt;0"))</f>
        <v/>
      </c>
      <c r="E25" s="52"/>
      <c r="F25" s="53"/>
      <c r="G25" s="53"/>
      <c r="H25" s="52"/>
      <c r="I25" s="163"/>
      <c r="J25" s="63"/>
      <c r="K25" s="246"/>
      <c r="L25" s="245" t="str">
        <f t="shared" si="14"/>
        <v/>
      </c>
      <c r="M25" s="173" t="str">
        <f>IFERROR(VLOOKUP(J25,Lists!J$4:L$653,2,FALSE),"")</f>
        <v/>
      </c>
      <c r="N25" s="174" t="str">
        <f>IFERROR(VLOOKUP(J25,Lists!J$4:L$653,3,FALSE),"")</f>
        <v/>
      </c>
      <c r="O25" s="175" t="str">
        <f t="shared" si="13"/>
        <v/>
      </c>
      <c r="P25" s="61"/>
      <c r="Q25" s="164"/>
      <c r="R25" s="164"/>
      <c r="S25" s="85"/>
      <c r="T25" s="97"/>
      <c r="U25" s="52"/>
      <c r="V25" s="85"/>
      <c r="W25" s="98"/>
      <c r="X25" s="107"/>
      <c r="Y25" s="79" t="str">
        <f>IFERROR(VLOOKUP(I25,Lists!A$4:B$11,2,FALSE),"")</f>
        <v/>
      </c>
      <c r="Z25" s="79" t="str">
        <f>IFERROR(VLOOKUP(#REF!,Lists!A$12:B$67,2,FALSE),"")</f>
        <v/>
      </c>
      <c r="AA25" s="82" t="str">
        <f t="shared" si="1"/>
        <v>P</v>
      </c>
      <c r="AB25" s="93" t="str">
        <f t="shared" si="2"/>
        <v>P</v>
      </c>
      <c r="AC25" s="93" t="str">
        <f>IF(L25&lt;&gt;0,IF(S25="Yes",IF(#REF!="","P",""),""),"")</f>
        <v/>
      </c>
      <c r="AD25" s="93" t="str">
        <f t="shared" si="3"/>
        <v/>
      </c>
      <c r="AE25" s="93" t="str">
        <f t="shared" si="4"/>
        <v/>
      </c>
      <c r="AF25" s="93" t="str">
        <f t="shared" si="5"/>
        <v/>
      </c>
      <c r="AG25" s="75"/>
      <c r="AH25" s="75"/>
      <c r="AI25" s="75"/>
      <c r="AJ25" s="75"/>
      <c r="AL25" s="75"/>
      <c r="AM25" s="75"/>
      <c r="AN25" s="75"/>
      <c r="AX25" s="73"/>
      <c r="BO25" s="64" t="str">
        <f t="shared" si="6"/>
        <v/>
      </c>
      <c r="BP25" s="64" t="str">
        <f t="shared" si="7"/>
        <v/>
      </c>
      <c r="BQ25" s="64" t="str">
        <f t="shared" si="8"/>
        <v/>
      </c>
      <c r="BR25" s="64" t="str">
        <f t="shared" si="9"/>
        <v/>
      </c>
      <c r="BU25" s="64" t="str">
        <f t="shared" si="10"/>
        <v/>
      </c>
      <c r="CY25" s="38" t="str">
        <f t="shared" si="12"/>
        <v>P</v>
      </c>
    </row>
    <row r="26" spans="1:103" ht="20.100000000000001" customHeight="1" x14ac:dyDescent="0.3">
      <c r="A26" s="82">
        <f>ROW()</f>
        <v>26</v>
      </c>
      <c r="B26" s="129" t="str">
        <f t="shared" si="11"/>
        <v/>
      </c>
      <c r="C26" s="129" t="str">
        <f t="shared" si="0"/>
        <v/>
      </c>
      <c r="D26" s="129" t="str">
        <f>IF(C26="","",COUNTIFS(C$11:C26,"&gt;0"))</f>
        <v/>
      </c>
      <c r="E26" s="52"/>
      <c r="F26" s="53"/>
      <c r="G26" s="53"/>
      <c r="H26" s="52"/>
      <c r="I26" s="163"/>
      <c r="J26" s="63"/>
      <c r="K26" s="246"/>
      <c r="L26" s="245" t="str">
        <f t="shared" si="14"/>
        <v/>
      </c>
      <c r="M26" s="173" t="str">
        <f>IFERROR(VLOOKUP(J26,Lists!J$4:L$653,2,FALSE),"")</f>
        <v/>
      </c>
      <c r="N26" s="174" t="str">
        <f>IFERROR(VLOOKUP(J26,Lists!J$4:L$653,3,FALSE),"")</f>
        <v/>
      </c>
      <c r="O26" s="175" t="str">
        <f t="shared" si="13"/>
        <v/>
      </c>
      <c r="P26" s="61"/>
      <c r="Q26" s="164"/>
      <c r="R26" s="164"/>
      <c r="S26" s="85"/>
      <c r="T26" s="97"/>
      <c r="U26" s="52"/>
      <c r="V26" s="85"/>
      <c r="W26" s="98"/>
      <c r="X26" s="107"/>
      <c r="Y26" s="79" t="str">
        <f>IFERROR(VLOOKUP(I26,Lists!A$4:B$11,2,FALSE),"")</f>
        <v/>
      </c>
      <c r="Z26" s="79" t="str">
        <f>IFERROR(VLOOKUP(#REF!,Lists!A$12:B$67,2,FALSE),"")</f>
        <v/>
      </c>
      <c r="AA26" s="82" t="str">
        <f t="shared" si="1"/>
        <v>P</v>
      </c>
      <c r="AB26" s="93" t="str">
        <f t="shared" si="2"/>
        <v>P</v>
      </c>
      <c r="AC26" s="93" t="str">
        <f>IF(L26&lt;&gt;0,IF(S26="Yes",IF(#REF!="","P",""),""),"")</f>
        <v/>
      </c>
      <c r="AD26" s="93" t="str">
        <f t="shared" si="3"/>
        <v/>
      </c>
      <c r="AE26" s="93" t="str">
        <f t="shared" si="4"/>
        <v/>
      </c>
      <c r="AF26" s="93" t="str">
        <f t="shared" si="5"/>
        <v/>
      </c>
      <c r="AG26" s="75"/>
      <c r="AH26" s="75"/>
      <c r="AI26" s="75"/>
      <c r="AJ26" s="75"/>
      <c r="AL26" s="75"/>
      <c r="AM26" s="75"/>
      <c r="AN26" s="75"/>
      <c r="AX26" s="73"/>
      <c r="BO26" s="64" t="str">
        <f t="shared" si="6"/>
        <v/>
      </c>
      <c r="BP26" s="64" t="str">
        <f t="shared" si="7"/>
        <v/>
      </c>
      <c r="BQ26" s="64" t="str">
        <f t="shared" si="8"/>
        <v/>
      </c>
      <c r="BR26" s="64" t="str">
        <f t="shared" si="9"/>
        <v/>
      </c>
      <c r="BU26" s="64" t="str">
        <f t="shared" si="10"/>
        <v/>
      </c>
      <c r="CY26" s="38" t="str">
        <f t="shared" si="12"/>
        <v>P</v>
      </c>
    </row>
    <row r="27" spans="1:103" ht="20.100000000000001" customHeight="1" x14ac:dyDescent="0.3">
      <c r="A27" s="82">
        <f>ROW()</f>
        <v>27</v>
      </c>
      <c r="B27" s="129" t="str">
        <f t="shared" si="11"/>
        <v/>
      </c>
      <c r="C27" s="129" t="str">
        <f t="shared" si="0"/>
        <v/>
      </c>
      <c r="D27" s="129" t="str">
        <f>IF(C27="","",COUNTIFS(C$11:C27,"&gt;0"))</f>
        <v/>
      </c>
      <c r="E27" s="52"/>
      <c r="F27" s="53"/>
      <c r="G27" s="53"/>
      <c r="H27" s="52"/>
      <c r="I27" s="163"/>
      <c r="J27" s="63"/>
      <c r="K27" s="246"/>
      <c r="L27" s="245" t="str">
        <f t="shared" si="14"/>
        <v/>
      </c>
      <c r="M27" s="173" t="str">
        <f>IFERROR(VLOOKUP(J27,Lists!J$4:L$653,2,FALSE),"")</f>
        <v/>
      </c>
      <c r="N27" s="174" t="str">
        <f>IFERROR(VLOOKUP(J27,Lists!J$4:L$653,3,FALSE),"")</f>
        <v/>
      </c>
      <c r="O27" s="175" t="str">
        <f t="shared" si="13"/>
        <v/>
      </c>
      <c r="P27" s="61"/>
      <c r="Q27" s="164"/>
      <c r="R27" s="164"/>
      <c r="S27" s="85"/>
      <c r="T27" s="97"/>
      <c r="U27" s="52"/>
      <c r="V27" s="85"/>
      <c r="W27" s="98"/>
      <c r="X27" s="107"/>
      <c r="Y27" s="79" t="str">
        <f>IFERROR(VLOOKUP(I27,Lists!A$4:B$11,2,FALSE),"")</f>
        <v/>
      </c>
      <c r="Z27" s="79" t="str">
        <f>IFERROR(VLOOKUP(#REF!,Lists!A$12:B$67,2,FALSE),"")</f>
        <v/>
      </c>
      <c r="AA27" s="82" t="str">
        <f t="shared" si="1"/>
        <v>P</v>
      </c>
      <c r="AB27" s="93" t="str">
        <f t="shared" si="2"/>
        <v>P</v>
      </c>
      <c r="AC27" s="93" t="str">
        <f>IF(L27&lt;&gt;0,IF(S27="Yes",IF(#REF!="","P",""),""),"")</f>
        <v/>
      </c>
      <c r="AD27" s="93" t="str">
        <f t="shared" si="3"/>
        <v/>
      </c>
      <c r="AE27" s="93" t="str">
        <f t="shared" si="4"/>
        <v/>
      </c>
      <c r="AF27" s="93" t="str">
        <f t="shared" si="5"/>
        <v/>
      </c>
      <c r="AG27" s="75"/>
      <c r="AH27" s="75"/>
      <c r="AI27" s="75"/>
      <c r="AJ27" s="75"/>
      <c r="AL27" s="75"/>
      <c r="AM27" s="75"/>
      <c r="AN27" s="75"/>
      <c r="AX27" s="73"/>
      <c r="BO27" s="64" t="str">
        <f t="shared" si="6"/>
        <v/>
      </c>
      <c r="BP27" s="64" t="str">
        <f t="shared" si="7"/>
        <v/>
      </c>
      <c r="BQ27" s="64" t="str">
        <f t="shared" si="8"/>
        <v/>
      </c>
      <c r="BR27" s="64" t="str">
        <f t="shared" si="9"/>
        <v/>
      </c>
      <c r="BU27" s="64" t="str">
        <f t="shared" si="10"/>
        <v/>
      </c>
      <c r="CY27" s="38" t="str">
        <f t="shared" si="12"/>
        <v>P</v>
      </c>
    </row>
    <row r="28" spans="1:103" ht="20.100000000000001" customHeight="1" x14ac:dyDescent="0.3">
      <c r="A28" s="82">
        <f>ROW()</f>
        <v>28</v>
      </c>
      <c r="B28" s="129" t="str">
        <f t="shared" si="11"/>
        <v/>
      </c>
      <c r="C28" s="129" t="str">
        <f t="shared" si="0"/>
        <v/>
      </c>
      <c r="D28" s="129" t="str">
        <f>IF(C28="","",COUNTIFS(C$11:C28,"&gt;0"))</f>
        <v/>
      </c>
      <c r="E28" s="52"/>
      <c r="F28" s="53"/>
      <c r="G28" s="53"/>
      <c r="H28" s="52"/>
      <c r="I28" s="163"/>
      <c r="J28" s="63"/>
      <c r="K28" s="246"/>
      <c r="L28" s="245" t="str">
        <f t="shared" si="14"/>
        <v/>
      </c>
      <c r="M28" s="173" t="str">
        <f>IFERROR(VLOOKUP(J28,Lists!J$4:L$653,2,FALSE),"")</f>
        <v/>
      </c>
      <c r="N28" s="174" t="str">
        <f>IFERROR(VLOOKUP(J28,Lists!J$4:L$653,3,FALSE),"")</f>
        <v/>
      </c>
      <c r="O28" s="175" t="str">
        <f t="shared" si="13"/>
        <v/>
      </c>
      <c r="P28" s="61"/>
      <c r="Q28" s="164"/>
      <c r="R28" s="164"/>
      <c r="S28" s="85"/>
      <c r="T28" s="97"/>
      <c r="U28" s="52"/>
      <c r="V28" s="85"/>
      <c r="W28" s="98"/>
      <c r="X28" s="107"/>
      <c r="Y28" s="79" t="str">
        <f>IFERROR(VLOOKUP(I28,Lists!A$4:B$11,2,FALSE),"")</f>
        <v/>
      </c>
      <c r="Z28" s="79" t="str">
        <f>IFERROR(VLOOKUP(#REF!,Lists!A$12:B$67,2,FALSE),"")</f>
        <v/>
      </c>
      <c r="AA28" s="82" t="str">
        <f t="shared" si="1"/>
        <v>P</v>
      </c>
      <c r="AB28" s="93" t="str">
        <f t="shared" si="2"/>
        <v>P</v>
      </c>
      <c r="AC28" s="93" t="str">
        <f>IF(L28&lt;&gt;0,IF(S28="Yes",IF(#REF!="","P",""),""),"")</f>
        <v/>
      </c>
      <c r="AD28" s="93" t="str">
        <f t="shared" si="3"/>
        <v/>
      </c>
      <c r="AE28" s="93" t="str">
        <f t="shared" si="4"/>
        <v/>
      </c>
      <c r="AF28" s="93" t="str">
        <f t="shared" si="5"/>
        <v/>
      </c>
      <c r="AG28" s="75"/>
      <c r="AH28" s="75"/>
      <c r="AI28" s="75"/>
      <c r="AJ28" s="75"/>
      <c r="AL28" s="75"/>
      <c r="AM28" s="75"/>
      <c r="AN28" s="75"/>
      <c r="AX28" s="73"/>
      <c r="BO28" s="64" t="str">
        <f t="shared" si="6"/>
        <v/>
      </c>
      <c r="BP28" s="64" t="str">
        <f t="shared" si="7"/>
        <v/>
      </c>
      <c r="BQ28" s="64" t="str">
        <f t="shared" si="8"/>
        <v/>
      </c>
      <c r="BR28" s="64" t="str">
        <f t="shared" si="9"/>
        <v/>
      </c>
      <c r="BU28" s="64" t="str">
        <f t="shared" si="10"/>
        <v/>
      </c>
      <c r="CY28" s="38" t="str">
        <f t="shared" si="12"/>
        <v>P</v>
      </c>
    </row>
    <row r="29" spans="1:103" ht="20.100000000000001" customHeight="1" x14ac:dyDescent="0.3">
      <c r="A29" s="82">
        <f>ROW()</f>
        <v>29</v>
      </c>
      <c r="B29" s="129" t="str">
        <f t="shared" si="11"/>
        <v/>
      </c>
      <c r="C29" s="129" t="str">
        <f t="shared" si="0"/>
        <v/>
      </c>
      <c r="D29" s="129" t="str">
        <f>IF(C29="","",COUNTIFS(C$11:C29,"&gt;0"))</f>
        <v/>
      </c>
      <c r="E29" s="52"/>
      <c r="F29" s="53"/>
      <c r="G29" s="53"/>
      <c r="H29" s="52"/>
      <c r="I29" s="163"/>
      <c r="J29" s="63"/>
      <c r="K29" s="246"/>
      <c r="L29" s="245" t="str">
        <f t="shared" si="14"/>
        <v/>
      </c>
      <c r="M29" s="173" t="str">
        <f>IFERROR(VLOOKUP(J29,Lists!J$4:L$653,2,FALSE),"")</f>
        <v/>
      </c>
      <c r="N29" s="174" t="str">
        <f>IFERROR(VLOOKUP(J29,Lists!J$4:L$653,3,FALSE),"")</f>
        <v/>
      </c>
      <c r="O29" s="175" t="str">
        <f t="shared" si="13"/>
        <v/>
      </c>
      <c r="P29" s="61"/>
      <c r="Q29" s="164"/>
      <c r="R29" s="164"/>
      <c r="S29" s="85"/>
      <c r="T29" s="97"/>
      <c r="U29" s="52"/>
      <c r="V29" s="85"/>
      <c r="W29" s="98"/>
      <c r="X29" s="107"/>
      <c r="Y29" s="79" t="str">
        <f>IFERROR(VLOOKUP(I29,Lists!A$4:B$11,2,FALSE),"")</f>
        <v/>
      </c>
      <c r="Z29" s="79" t="str">
        <f>IFERROR(VLOOKUP(#REF!,Lists!A$12:B$67,2,FALSE),"")</f>
        <v/>
      </c>
      <c r="AA29" s="82" t="str">
        <f t="shared" si="1"/>
        <v>P</v>
      </c>
      <c r="AB29" s="93" t="str">
        <f t="shared" si="2"/>
        <v>P</v>
      </c>
      <c r="AC29" s="93" t="str">
        <f>IF(L29&lt;&gt;0,IF(S29="Yes",IF(#REF!="","P",""),""),"")</f>
        <v/>
      </c>
      <c r="AD29" s="93" t="str">
        <f t="shared" si="3"/>
        <v/>
      </c>
      <c r="AE29" s="93" t="str">
        <f t="shared" si="4"/>
        <v/>
      </c>
      <c r="AF29" s="93" t="str">
        <f t="shared" si="5"/>
        <v/>
      </c>
      <c r="AG29" s="75"/>
      <c r="AH29" s="75"/>
      <c r="AI29" s="75"/>
      <c r="AJ29" s="75"/>
      <c r="AL29" s="75"/>
      <c r="AM29" s="75"/>
      <c r="AN29" s="75"/>
      <c r="BO29" s="64" t="str">
        <f t="shared" si="6"/>
        <v/>
      </c>
      <c r="BP29" s="64" t="str">
        <f t="shared" si="7"/>
        <v/>
      </c>
      <c r="BQ29" s="64" t="str">
        <f t="shared" si="8"/>
        <v/>
      </c>
      <c r="BR29" s="64" t="str">
        <f t="shared" si="9"/>
        <v/>
      </c>
      <c r="BU29" s="64" t="str">
        <f t="shared" si="10"/>
        <v/>
      </c>
      <c r="CY29" s="38" t="str">
        <f t="shared" si="12"/>
        <v>P</v>
      </c>
    </row>
    <row r="30" spans="1:103" ht="20.100000000000001" customHeight="1" x14ac:dyDescent="0.3">
      <c r="A30" s="82">
        <f>ROW()</f>
        <v>30</v>
      </c>
      <c r="B30" s="129" t="str">
        <f t="shared" si="11"/>
        <v/>
      </c>
      <c r="C30" s="129" t="str">
        <f t="shared" si="0"/>
        <v/>
      </c>
      <c r="D30" s="129" t="str">
        <f>IF(C30="","",COUNTIFS(C$11:C30,"&gt;0"))</f>
        <v/>
      </c>
      <c r="E30" s="52"/>
      <c r="F30" s="53"/>
      <c r="G30" s="53"/>
      <c r="H30" s="52"/>
      <c r="I30" s="163"/>
      <c r="J30" s="63"/>
      <c r="K30" s="246"/>
      <c r="L30" s="245" t="str">
        <f t="shared" si="14"/>
        <v/>
      </c>
      <c r="M30" s="173" t="str">
        <f>IFERROR(VLOOKUP(J30,Lists!J$4:L$653,2,FALSE),"")</f>
        <v/>
      </c>
      <c r="N30" s="174" t="str">
        <f>IFERROR(VLOOKUP(J30,Lists!J$4:L$653,3,FALSE),"")</f>
        <v/>
      </c>
      <c r="O30" s="175" t="str">
        <f t="shared" si="13"/>
        <v/>
      </c>
      <c r="P30" s="61"/>
      <c r="Q30" s="164"/>
      <c r="R30" s="164"/>
      <c r="S30" s="85"/>
      <c r="T30" s="97"/>
      <c r="U30" s="52"/>
      <c r="V30" s="85"/>
      <c r="W30" s="98"/>
      <c r="X30" s="107"/>
      <c r="Y30" s="79" t="str">
        <f>IFERROR(VLOOKUP(I30,Lists!A$4:B$11,2,FALSE),"")</f>
        <v/>
      </c>
      <c r="Z30" s="79" t="str">
        <f>IFERROR(VLOOKUP(#REF!,Lists!A$12:B$67,2,FALSE),"")</f>
        <v/>
      </c>
      <c r="AA30" s="82" t="str">
        <f t="shared" si="1"/>
        <v>P</v>
      </c>
      <c r="AB30" s="93" t="str">
        <f t="shared" si="2"/>
        <v>P</v>
      </c>
      <c r="AC30" s="93" t="str">
        <f>IF(L30&lt;&gt;0,IF(S30="Yes",IF(#REF!="","P",""),""),"")</f>
        <v/>
      </c>
      <c r="AD30" s="93" t="str">
        <f t="shared" si="3"/>
        <v/>
      </c>
      <c r="AE30" s="93" t="str">
        <f t="shared" si="4"/>
        <v/>
      </c>
      <c r="AF30" s="93" t="str">
        <f t="shared" si="5"/>
        <v/>
      </c>
      <c r="AG30" s="75"/>
      <c r="AH30" s="75"/>
      <c r="AI30" s="75"/>
      <c r="AJ30" s="75"/>
      <c r="AL30" s="75"/>
      <c r="AM30" s="75"/>
      <c r="AN30" s="75"/>
      <c r="BO30" s="64" t="str">
        <f t="shared" si="6"/>
        <v/>
      </c>
      <c r="BP30" s="64" t="str">
        <f t="shared" si="7"/>
        <v/>
      </c>
      <c r="BQ30" s="64" t="str">
        <f t="shared" si="8"/>
        <v/>
      </c>
      <c r="BR30" s="64" t="str">
        <f t="shared" si="9"/>
        <v/>
      </c>
      <c r="BU30" s="64" t="str">
        <f t="shared" si="10"/>
        <v/>
      </c>
      <c r="CY30" s="38" t="str">
        <f t="shared" si="12"/>
        <v>P</v>
      </c>
    </row>
    <row r="31" spans="1:103" ht="20.100000000000001" customHeight="1" x14ac:dyDescent="0.3">
      <c r="A31" s="82">
        <f>ROW()</f>
        <v>31</v>
      </c>
      <c r="B31" s="129" t="str">
        <f t="shared" si="11"/>
        <v/>
      </c>
      <c r="C31" s="129" t="str">
        <f t="shared" si="0"/>
        <v/>
      </c>
      <c r="D31" s="129" t="str">
        <f>IF(C31="","",COUNTIFS(C$11:C31,"&gt;0"))</f>
        <v/>
      </c>
      <c r="E31" s="52"/>
      <c r="F31" s="53"/>
      <c r="G31" s="53"/>
      <c r="H31" s="52"/>
      <c r="I31" s="163"/>
      <c r="J31" s="63"/>
      <c r="K31" s="246"/>
      <c r="L31" s="245" t="str">
        <f t="shared" si="14"/>
        <v/>
      </c>
      <c r="M31" s="173" t="str">
        <f>IFERROR(VLOOKUP(J31,Lists!J$4:L$653,2,FALSE),"")</f>
        <v/>
      </c>
      <c r="N31" s="174" t="str">
        <f>IFERROR(VLOOKUP(J31,Lists!J$4:L$653,3,FALSE),"")</f>
        <v/>
      </c>
      <c r="O31" s="175" t="str">
        <f t="shared" si="13"/>
        <v/>
      </c>
      <c r="P31" s="61"/>
      <c r="Q31" s="164"/>
      <c r="R31" s="164"/>
      <c r="S31" s="85"/>
      <c r="T31" s="97"/>
      <c r="U31" s="52"/>
      <c r="V31" s="85"/>
      <c r="W31" s="98"/>
      <c r="X31" s="107"/>
      <c r="Y31" s="79" t="str">
        <f>IFERROR(VLOOKUP(I31,Lists!A$4:B$11,2,FALSE),"")</f>
        <v/>
      </c>
      <c r="Z31" s="79" t="str">
        <f>IFERROR(VLOOKUP(#REF!,Lists!A$12:B$67,2,FALSE),"")</f>
        <v/>
      </c>
      <c r="AA31" s="82" t="str">
        <f t="shared" si="1"/>
        <v>P</v>
      </c>
      <c r="AB31" s="93" t="str">
        <f t="shared" si="2"/>
        <v>P</v>
      </c>
      <c r="AC31" s="93" t="str">
        <f>IF(L31&lt;&gt;0,IF(S31="Yes",IF(#REF!="","P",""),""),"")</f>
        <v/>
      </c>
      <c r="AD31" s="93" t="str">
        <f t="shared" si="3"/>
        <v/>
      </c>
      <c r="AE31" s="93" t="str">
        <f t="shared" si="4"/>
        <v/>
      </c>
      <c r="AF31" s="93" t="str">
        <f t="shared" si="5"/>
        <v/>
      </c>
      <c r="AG31" s="75"/>
      <c r="AH31" s="75"/>
      <c r="AI31" s="75"/>
      <c r="AJ31" s="75"/>
      <c r="AL31" s="75"/>
      <c r="AM31" s="75"/>
      <c r="AN31" s="75"/>
      <c r="BO31" s="64" t="str">
        <f t="shared" si="6"/>
        <v/>
      </c>
      <c r="BP31" s="64" t="str">
        <f t="shared" si="7"/>
        <v/>
      </c>
      <c r="BQ31" s="64" t="str">
        <f t="shared" si="8"/>
        <v/>
      </c>
      <c r="BR31" s="64" t="str">
        <f t="shared" si="9"/>
        <v/>
      </c>
      <c r="BU31" s="64" t="str">
        <f t="shared" si="10"/>
        <v/>
      </c>
      <c r="CY31" s="38" t="str">
        <f t="shared" si="12"/>
        <v>P</v>
      </c>
    </row>
    <row r="32" spans="1:103" ht="20.100000000000001" customHeight="1" x14ac:dyDescent="0.3">
      <c r="A32" s="82">
        <f>ROW()</f>
        <v>32</v>
      </c>
      <c r="B32" s="129" t="str">
        <f t="shared" si="11"/>
        <v/>
      </c>
      <c r="C32" s="129" t="str">
        <f t="shared" si="0"/>
        <v/>
      </c>
      <c r="D32" s="129" t="str">
        <f>IF(C32="","",COUNTIFS(C$11:C32,"&gt;0"))</f>
        <v/>
      </c>
      <c r="E32" s="52"/>
      <c r="F32" s="53"/>
      <c r="G32" s="53"/>
      <c r="H32" s="52"/>
      <c r="I32" s="163"/>
      <c r="J32" s="63"/>
      <c r="K32" s="246"/>
      <c r="L32" s="245" t="str">
        <f t="shared" si="14"/>
        <v/>
      </c>
      <c r="M32" s="173" t="str">
        <f>IFERROR(VLOOKUP(J32,Lists!J$4:L$653,2,FALSE),"")</f>
        <v/>
      </c>
      <c r="N32" s="174" t="str">
        <f>IFERROR(VLOOKUP(J32,Lists!J$4:L$653,3,FALSE),"")</f>
        <v/>
      </c>
      <c r="O32" s="175" t="str">
        <f t="shared" si="13"/>
        <v/>
      </c>
      <c r="P32" s="61"/>
      <c r="Q32" s="164"/>
      <c r="R32" s="164"/>
      <c r="S32" s="85"/>
      <c r="T32" s="97"/>
      <c r="U32" s="52"/>
      <c r="V32" s="85"/>
      <c r="W32" s="98"/>
      <c r="X32" s="107"/>
      <c r="Y32" s="79" t="str">
        <f>IFERROR(VLOOKUP(I32,Lists!A$4:B$11,2,FALSE),"")</f>
        <v/>
      </c>
      <c r="Z32" s="79" t="str">
        <f>IFERROR(VLOOKUP(#REF!,Lists!A$12:B$67,2,FALSE),"")</f>
        <v/>
      </c>
      <c r="AA32" s="82" t="str">
        <f t="shared" si="1"/>
        <v>P</v>
      </c>
      <c r="AB32" s="93" t="str">
        <f t="shared" si="2"/>
        <v>P</v>
      </c>
      <c r="AC32" s="93" t="str">
        <f>IF(L32&lt;&gt;0,IF(S32="Yes",IF(#REF!="","P",""),""),"")</f>
        <v/>
      </c>
      <c r="AD32" s="93" t="str">
        <f t="shared" si="3"/>
        <v/>
      </c>
      <c r="AE32" s="93" t="str">
        <f t="shared" si="4"/>
        <v/>
      </c>
      <c r="AF32" s="93" t="str">
        <f t="shared" si="5"/>
        <v/>
      </c>
      <c r="AG32" s="75"/>
      <c r="AH32" s="75"/>
      <c r="AI32" s="75"/>
      <c r="AJ32" s="75"/>
      <c r="AL32" s="75"/>
      <c r="AM32" s="75"/>
      <c r="AN32" s="75"/>
      <c r="BO32" s="64" t="str">
        <f t="shared" si="6"/>
        <v/>
      </c>
      <c r="BP32" s="64" t="str">
        <f t="shared" si="7"/>
        <v/>
      </c>
      <c r="BQ32" s="64" t="str">
        <f t="shared" si="8"/>
        <v/>
      </c>
      <c r="BR32" s="64" t="str">
        <f t="shared" si="9"/>
        <v/>
      </c>
      <c r="BU32" s="64" t="str">
        <f t="shared" si="10"/>
        <v/>
      </c>
      <c r="CY32" s="38" t="str">
        <f t="shared" si="12"/>
        <v>P</v>
      </c>
    </row>
    <row r="33" spans="1:103" ht="20.100000000000001" customHeight="1" x14ac:dyDescent="0.3">
      <c r="A33" s="82">
        <f>ROW()</f>
        <v>33</v>
      </c>
      <c r="B33" s="129" t="str">
        <f t="shared" si="11"/>
        <v/>
      </c>
      <c r="C33" s="129" t="str">
        <f t="shared" si="0"/>
        <v/>
      </c>
      <c r="D33" s="129" t="str">
        <f>IF(C33="","",COUNTIFS(C$11:C33,"&gt;0"))</f>
        <v/>
      </c>
      <c r="E33" s="52"/>
      <c r="F33" s="53"/>
      <c r="G33" s="53"/>
      <c r="H33" s="52"/>
      <c r="I33" s="163"/>
      <c r="J33" s="63"/>
      <c r="K33" s="246"/>
      <c r="L33" s="245" t="str">
        <f t="shared" si="14"/>
        <v/>
      </c>
      <c r="M33" s="173" t="str">
        <f>IFERROR(VLOOKUP(J33,Lists!J$4:L$653,2,FALSE),"")</f>
        <v/>
      </c>
      <c r="N33" s="174" t="str">
        <f>IFERROR(VLOOKUP(J33,Lists!J$4:L$653,3,FALSE),"")</f>
        <v/>
      </c>
      <c r="O33" s="175" t="str">
        <f t="shared" si="13"/>
        <v/>
      </c>
      <c r="P33" s="61"/>
      <c r="Q33" s="164"/>
      <c r="R33" s="164"/>
      <c r="S33" s="85"/>
      <c r="T33" s="97"/>
      <c r="U33" s="52"/>
      <c r="V33" s="85"/>
      <c r="W33" s="98"/>
      <c r="X33" s="107"/>
      <c r="Y33" s="79" t="str">
        <f>IFERROR(VLOOKUP(I33,Lists!A$4:B$11,2,FALSE),"")</f>
        <v/>
      </c>
      <c r="Z33" s="79" t="str">
        <f>IFERROR(VLOOKUP(#REF!,Lists!A$12:B$67,2,FALSE),"")</f>
        <v/>
      </c>
      <c r="AA33" s="82" t="str">
        <f t="shared" si="1"/>
        <v>P</v>
      </c>
      <c r="AB33" s="93" t="str">
        <f t="shared" si="2"/>
        <v>P</v>
      </c>
      <c r="AC33" s="93" t="str">
        <f>IF(L33&lt;&gt;0,IF(S33="Yes",IF(#REF!="","P",""),""),"")</f>
        <v/>
      </c>
      <c r="AD33" s="93" t="str">
        <f t="shared" si="3"/>
        <v/>
      </c>
      <c r="AE33" s="93" t="str">
        <f t="shared" si="4"/>
        <v/>
      </c>
      <c r="AF33" s="93" t="str">
        <f t="shared" si="5"/>
        <v/>
      </c>
      <c r="AG33" s="75"/>
      <c r="AH33" s="75"/>
      <c r="AI33" s="75"/>
      <c r="AJ33" s="75"/>
      <c r="AL33" s="75"/>
      <c r="AM33" s="75"/>
      <c r="AN33" s="75"/>
      <c r="BO33" s="64" t="str">
        <f t="shared" si="6"/>
        <v/>
      </c>
      <c r="BP33" s="64" t="str">
        <f t="shared" si="7"/>
        <v/>
      </c>
      <c r="BQ33" s="64" t="str">
        <f t="shared" si="8"/>
        <v/>
      </c>
      <c r="BR33" s="64" t="str">
        <f t="shared" si="9"/>
        <v/>
      </c>
      <c r="BU33" s="64" t="str">
        <f t="shared" si="10"/>
        <v/>
      </c>
      <c r="CY33" s="38" t="str">
        <f t="shared" si="12"/>
        <v>P</v>
      </c>
    </row>
    <row r="34" spans="1:103" ht="20.100000000000001" customHeight="1" x14ac:dyDescent="0.3">
      <c r="A34" s="82">
        <f>ROW()</f>
        <v>34</v>
      </c>
      <c r="B34" s="129" t="str">
        <f t="shared" si="11"/>
        <v/>
      </c>
      <c r="C34" s="129" t="str">
        <f t="shared" si="0"/>
        <v/>
      </c>
      <c r="D34" s="129" t="str">
        <f>IF(C34="","",COUNTIFS(C$11:C34,"&gt;0"))</f>
        <v/>
      </c>
      <c r="E34" s="52"/>
      <c r="F34" s="53"/>
      <c r="G34" s="53"/>
      <c r="H34" s="52"/>
      <c r="I34" s="163"/>
      <c r="J34" s="63"/>
      <c r="K34" s="246"/>
      <c r="L34" s="245" t="str">
        <f t="shared" si="14"/>
        <v/>
      </c>
      <c r="M34" s="173" t="str">
        <f>IFERROR(VLOOKUP(J34,Lists!J$4:L$653,2,FALSE),"")</f>
        <v/>
      </c>
      <c r="N34" s="174" t="str">
        <f>IFERROR(VLOOKUP(J34,Lists!J$4:L$653,3,FALSE),"")</f>
        <v/>
      </c>
      <c r="O34" s="175" t="str">
        <f t="shared" si="13"/>
        <v/>
      </c>
      <c r="P34" s="61"/>
      <c r="Q34" s="164"/>
      <c r="R34" s="164"/>
      <c r="S34" s="85"/>
      <c r="T34" s="97"/>
      <c r="U34" s="52"/>
      <c r="V34" s="85"/>
      <c r="W34" s="98"/>
      <c r="X34" s="107"/>
      <c r="Y34" s="79" t="str">
        <f>IFERROR(VLOOKUP(I34,Lists!A$4:B$11,2,FALSE),"")</f>
        <v/>
      </c>
      <c r="Z34" s="79" t="str">
        <f>IFERROR(VLOOKUP(#REF!,Lists!A$12:B$67,2,FALSE),"")</f>
        <v/>
      </c>
      <c r="AA34" s="82" t="str">
        <f t="shared" si="1"/>
        <v>P</v>
      </c>
      <c r="AB34" s="93" t="str">
        <f t="shared" si="2"/>
        <v>P</v>
      </c>
      <c r="AC34" s="93" t="str">
        <f>IF(L34&lt;&gt;0,IF(S34="Yes",IF(#REF!="","P",""),""),"")</f>
        <v/>
      </c>
      <c r="AD34" s="93" t="str">
        <f t="shared" si="3"/>
        <v/>
      </c>
      <c r="AE34" s="93" t="str">
        <f t="shared" si="4"/>
        <v/>
      </c>
      <c r="AF34" s="93" t="str">
        <f t="shared" si="5"/>
        <v/>
      </c>
      <c r="AG34" s="75"/>
      <c r="AH34" s="75"/>
      <c r="AI34" s="75"/>
      <c r="AJ34" s="75"/>
      <c r="AL34" s="75"/>
      <c r="AM34" s="75"/>
      <c r="AN34" s="75"/>
      <c r="BO34" s="64" t="str">
        <f t="shared" si="6"/>
        <v/>
      </c>
      <c r="BP34" s="64" t="str">
        <f t="shared" si="7"/>
        <v/>
      </c>
      <c r="BQ34" s="64" t="str">
        <f t="shared" si="8"/>
        <v/>
      </c>
      <c r="BR34" s="64" t="str">
        <f t="shared" si="9"/>
        <v/>
      </c>
      <c r="BU34" s="64" t="str">
        <f t="shared" si="10"/>
        <v/>
      </c>
      <c r="CY34" s="38" t="str">
        <f t="shared" si="12"/>
        <v>P</v>
      </c>
    </row>
    <row r="35" spans="1:103" ht="20.100000000000001" customHeight="1" x14ac:dyDescent="0.3">
      <c r="A35" s="82">
        <f>ROW()</f>
        <v>35</v>
      </c>
      <c r="B35" s="129" t="str">
        <f t="shared" si="11"/>
        <v/>
      </c>
      <c r="C35" s="129" t="str">
        <f t="shared" si="0"/>
        <v/>
      </c>
      <c r="D35" s="129" t="str">
        <f>IF(C35="","",COUNTIFS(C$11:C35,"&gt;0"))</f>
        <v/>
      </c>
      <c r="E35" s="52"/>
      <c r="F35" s="53"/>
      <c r="G35" s="53"/>
      <c r="H35" s="52"/>
      <c r="I35" s="163"/>
      <c r="J35" s="63"/>
      <c r="K35" s="246"/>
      <c r="L35" s="245" t="str">
        <f t="shared" si="14"/>
        <v/>
      </c>
      <c r="M35" s="173" t="str">
        <f>IFERROR(VLOOKUP(J35,Lists!J$4:L$653,2,FALSE),"")</f>
        <v/>
      </c>
      <c r="N35" s="174" t="str">
        <f>IFERROR(VLOOKUP(J35,Lists!J$4:L$653,3,FALSE),"")</f>
        <v/>
      </c>
      <c r="O35" s="175" t="str">
        <f t="shared" si="13"/>
        <v/>
      </c>
      <c r="P35" s="61"/>
      <c r="Q35" s="164"/>
      <c r="R35" s="164"/>
      <c r="S35" s="85"/>
      <c r="T35" s="97"/>
      <c r="U35" s="52"/>
      <c r="V35" s="85"/>
      <c r="W35" s="98"/>
      <c r="X35" s="107"/>
      <c r="Y35" s="79" t="str">
        <f>IFERROR(VLOOKUP(I35,Lists!A$4:B$11,2,FALSE),"")</f>
        <v/>
      </c>
      <c r="Z35" s="79" t="str">
        <f>IFERROR(VLOOKUP(#REF!,Lists!A$12:B$67,2,FALSE),"")</f>
        <v/>
      </c>
      <c r="AA35" s="82" t="str">
        <f t="shared" si="1"/>
        <v>P</v>
      </c>
      <c r="AB35" s="93" t="str">
        <f t="shared" si="2"/>
        <v>P</v>
      </c>
      <c r="AC35" s="93" t="str">
        <f>IF(L35&lt;&gt;0,IF(S35="Yes",IF(#REF!="","P",""),""),"")</f>
        <v/>
      </c>
      <c r="AD35" s="93" t="str">
        <f t="shared" si="3"/>
        <v/>
      </c>
      <c r="AE35" s="93" t="str">
        <f t="shared" si="4"/>
        <v/>
      </c>
      <c r="AF35" s="93" t="str">
        <f t="shared" si="5"/>
        <v/>
      </c>
      <c r="AG35" s="75"/>
      <c r="AH35" s="75"/>
      <c r="AI35" s="75"/>
      <c r="AJ35" s="75"/>
      <c r="AL35" s="75"/>
      <c r="AM35" s="75"/>
      <c r="AN35" s="75"/>
      <c r="AO35" s="75"/>
      <c r="BO35" s="64" t="str">
        <f t="shared" si="6"/>
        <v/>
      </c>
      <c r="BP35" s="64" t="str">
        <f t="shared" si="7"/>
        <v/>
      </c>
      <c r="BQ35" s="64" t="str">
        <f t="shared" si="8"/>
        <v/>
      </c>
      <c r="BR35" s="64" t="str">
        <f t="shared" si="9"/>
        <v/>
      </c>
      <c r="BU35" s="64" t="str">
        <f t="shared" si="10"/>
        <v/>
      </c>
      <c r="CY35" s="38" t="str">
        <f t="shared" si="12"/>
        <v>P</v>
      </c>
    </row>
    <row r="36" spans="1:103" ht="20.100000000000001" customHeight="1" x14ac:dyDescent="0.3">
      <c r="A36" s="82">
        <f>ROW()</f>
        <v>36</v>
      </c>
      <c r="B36" s="129" t="str">
        <f t="shared" si="11"/>
        <v/>
      </c>
      <c r="C36" s="129" t="str">
        <f t="shared" si="0"/>
        <v/>
      </c>
      <c r="D36" s="129" t="str">
        <f>IF(C36="","",COUNTIFS(C$11:C36,"&gt;0"))</f>
        <v/>
      </c>
      <c r="E36" s="52"/>
      <c r="F36" s="53"/>
      <c r="G36" s="53"/>
      <c r="H36" s="52"/>
      <c r="I36" s="163"/>
      <c r="J36" s="63"/>
      <c r="K36" s="246"/>
      <c r="L36" s="245" t="str">
        <f t="shared" si="14"/>
        <v/>
      </c>
      <c r="M36" s="173" t="str">
        <f>IFERROR(VLOOKUP(J36,Lists!J$4:L$653,2,FALSE),"")</f>
        <v/>
      </c>
      <c r="N36" s="174" t="str">
        <f>IFERROR(VLOOKUP(J36,Lists!J$4:L$653,3,FALSE),"")</f>
        <v/>
      </c>
      <c r="O36" s="175" t="str">
        <f t="shared" si="13"/>
        <v/>
      </c>
      <c r="P36" s="61"/>
      <c r="Q36" s="164"/>
      <c r="R36" s="164"/>
      <c r="S36" s="85"/>
      <c r="T36" s="97"/>
      <c r="U36" s="52"/>
      <c r="V36" s="85"/>
      <c r="W36" s="98"/>
      <c r="X36" s="107"/>
      <c r="Y36" s="79" t="str">
        <f>IFERROR(VLOOKUP(I36,Lists!A$4:B$11,2,FALSE),"")</f>
        <v/>
      </c>
      <c r="Z36" s="79" t="str">
        <f>IFERROR(VLOOKUP(#REF!,Lists!A$12:B$67,2,FALSE),"")</f>
        <v/>
      </c>
      <c r="AA36" s="82" t="str">
        <f t="shared" si="1"/>
        <v>P</v>
      </c>
      <c r="AB36" s="93" t="str">
        <f t="shared" si="2"/>
        <v>P</v>
      </c>
      <c r="AC36" s="93" t="str">
        <f>IF(L36&lt;&gt;0,IF(S36="Yes",IF(#REF!="","P",""),""),"")</f>
        <v/>
      </c>
      <c r="AD36" s="93" t="str">
        <f t="shared" si="3"/>
        <v/>
      </c>
      <c r="AE36" s="93" t="str">
        <f t="shared" si="4"/>
        <v/>
      </c>
      <c r="AF36" s="93" t="str">
        <f t="shared" si="5"/>
        <v/>
      </c>
      <c r="AG36" s="75"/>
      <c r="AH36" s="75"/>
      <c r="AI36" s="75"/>
      <c r="AJ36" s="75"/>
      <c r="AL36" s="75"/>
      <c r="AM36" s="75"/>
      <c r="AN36" s="75"/>
      <c r="AO36" s="75"/>
      <c r="BO36" s="64" t="str">
        <f t="shared" si="6"/>
        <v/>
      </c>
      <c r="BP36" s="64" t="str">
        <f t="shared" si="7"/>
        <v/>
      </c>
      <c r="BQ36" s="64" t="str">
        <f t="shared" si="8"/>
        <v/>
      </c>
      <c r="BR36" s="64" t="str">
        <f t="shared" si="9"/>
        <v/>
      </c>
      <c r="BU36" s="64" t="str">
        <f t="shared" si="10"/>
        <v/>
      </c>
      <c r="CY36" s="38" t="str">
        <f t="shared" si="12"/>
        <v>P</v>
      </c>
    </row>
    <row r="37" spans="1:103" ht="20.100000000000001" customHeight="1" x14ac:dyDescent="0.3">
      <c r="A37" s="82">
        <f>ROW()</f>
        <v>37</v>
      </c>
      <c r="B37" s="129" t="str">
        <f t="shared" si="11"/>
        <v/>
      </c>
      <c r="C37" s="129" t="str">
        <f t="shared" si="0"/>
        <v/>
      </c>
      <c r="D37" s="129" t="str">
        <f>IF(C37="","",COUNTIFS(C$11:C37,"&gt;0"))</f>
        <v/>
      </c>
      <c r="E37" s="52"/>
      <c r="F37" s="53"/>
      <c r="G37" s="53"/>
      <c r="H37" s="52"/>
      <c r="I37" s="163"/>
      <c r="J37" s="63"/>
      <c r="K37" s="246"/>
      <c r="L37" s="245" t="str">
        <f t="shared" si="14"/>
        <v/>
      </c>
      <c r="M37" s="173" t="str">
        <f>IFERROR(VLOOKUP(J37,Lists!J$4:L$653,2,FALSE),"")</f>
        <v/>
      </c>
      <c r="N37" s="174" t="str">
        <f>IFERROR(VLOOKUP(J37,Lists!J$4:L$653,3,FALSE),"")</f>
        <v/>
      </c>
      <c r="O37" s="175" t="str">
        <f t="shared" si="13"/>
        <v/>
      </c>
      <c r="P37" s="61"/>
      <c r="Q37" s="164"/>
      <c r="R37" s="164"/>
      <c r="S37" s="85"/>
      <c r="T37" s="97"/>
      <c r="U37" s="52"/>
      <c r="V37" s="85"/>
      <c r="W37" s="98"/>
      <c r="X37" s="107"/>
      <c r="Y37" s="79" t="str">
        <f>IFERROR(VLOOKUP(I37,Lists!A$4:B$11,2,FALSE),"")</f>
        <v/>
      </c>
      <c r="Z37" s="79" t="str">
        <f>IFERROR(VLOOKUP(#REF!,Lists!A$12:B$67,2,FALSE),"")</f>
        <v/>
      </c>
      <c r="AA37" s="82" t="str">
        <f t="shared" si="1"/>
        <v>P</v>
      </c>
      <c r="AB37" s="93" t="str">
        <f t="shared" si="2"/>
        <v>P</v>
      </c>
      <c r="AC37" s="93" t="str">
        <f>IF(L37&lt;&gt;0,IF(S37="Yes",IF(#REF!="","P",""),""),"")</f>
        <v/>
      </c>
      <c r="AD37" s="93" t="str">
        <f t="shared" si="3"/>
        <v/>
      </c>
      <c r="AE37" s="93" t="str">
        <f t="shared" si="4"/>
        <v/>
      </c>
      <c r="AF37" s="93" t="str">
        <f t="shared" si="5"/>
        <v/>
      </c>
      <c r="AG37" s="75"/>
      <c r="AH37" s="75"/>
      <c r="AI37" s="75"/>
      <c r="AJ37" s="75"/>
      <c r="AL37" s="75"/>
      <c r="AM37" s="75"/>
      <c r="AN37" s="75"/>
      <c r="AO37" s="75"/>
      <c r="BO37" s="64" t="str">
        <f t="shared" si="6"/>
        <v/>
      </c>
      <c r="BP37" s="64" t="str">
        <f t="shared" si="7"/>
        <v/>
      </c>
      <c r="BQ37" s="64" t="str">
        <f t="shared" si="8"/>
        <v/>
      </c>
      <c r="BR37" s="64" t="str">
        <f t="shared" si="9"/>
        <v/>
      </c>
      <c r="BU37" s="64" t="str">
        <f t="shared" si="10"/>
        <v/>
      </c>
      <c r="CY37" s="38" t="str">
        <f t="shared" si="12"/>
        <v>P</v>
      </c>
    </row>
    <row r="38" spans="1:103" ht="20.100000000000001" customHeight="1" x14ac:dyDescent="0.3">
      <c r="A38" s="82">
        <f>ROW()</f>
        <v>38</v>
      </c>
      <c r="B38" s="129" t="str">
        <f t="shared" si="11"/>
        <v/>
      </c>
      <c r="C38" s="129" t="str">
        <f t="shared" si="0"/>
        <v/>
      </c>
      <c r="D38" s="129" t="str">
        <f>IF(C38="","",COUNTIFS(C$11:C38,"&gt;0"))</f>
        <v/>
      </c>
      <c r="E38" s="52"/>
      <c r="F38" s="53"/>
      <c r="G38" s="53"/>
      <c r="H38" s="52"/>
      <c r="I38" s="163"/>
      <c r="J38" s="63"/>
      <c r="K38" s="246"/>
      <c r="L38" s="245" t="str">
        <f t="shared" si="14"/>
        <v/>
      </c>
      <c r="M38" s="173" t="str">
        <f>IFERROR(VLOOKUP(J38,Lists!J$4:L$653,2,FALSE),"")</f>
        <v/>
      </c>
      <c r="N38" s="174" t="str">
        <f>IFERROR(VLOOKUP(J38,Lists!J$4:L$653,3,FALSE),"")</f>
        <v/>
      </c>
      <c r="O38" s="175" t="str">
        <f t="shared" si="13"/>
        <v/>
      </c>
      <c r="P38" s="61"/>
      <c r="Q38" s="164"/>
      <c r="R38" s="164"/>
      <c r="S38" s="85"/>
      <c r="T38" s="97"/>
      <c r="U38" s="52"/>
      <c r="V38" s="85"/>
      <c r="W38" s="98"/>
      <c r="X38" s="107"/>
      <c r="Y38" s="79" t="str">
        <f>IFERROR(VLOOKUP(I38,Lists!A$4:B$11,2,FALSE),"")</f>
        <v/>
      </c>
      <c r="Z38" s="79" t="str">
        <f>IFERROR(VLOOKUP(#REF!,Lists!A$12:B$67,2,FALSE),"")</f>
        <v/>
      </c>
      <c r="AA38" s="82" t="str">
        <f t="shared" si="1"/>
        <v>P</v>
      </c>
      <c r="AB38" s="93" t="str">
        <f t="shared" si="2"/>
        <v>P</v>
      </c>
      <c r="AC38" s="93" t="str">
        <f>IF(L38&lt;&gt;0,IF(S38="Yes",IF(#REF!="","P",""),""),"")</f>
        <v/>
      </c>
      <c r="AD38" s="93" t="str">
        <f t="shared" si="3"/>
        <v/>
      </c>
      <c r="AE38" s="93" t="str">
        <f t="shared" si="4"/>
        <v/>
      </c>
      <c r="AF38" s="93" t="str">
        <f t="shared" si="5"/>
        <v/>
      </c>
      <c r="AG38" s="75"/>
      <c r="AH38" s="75"/>
      <c r="AI38" s="75"/>
      <c r="AJ38" s="75"/>
      <c r="AL38" s="75"/>
      <c r="AM38" s="75"/>
      <c r="AN38" s="75"/>
      <c r="AO38" s="75"/>
      <c r="BO38" s="64" t="str">
        <f t="shared" si="6"/>
        <v/>
      </c>
      <c r="BP38" s="64" t="str">
        <f t="shared" si="7"/>
        <v/>
      </c>
      <c r="BQ38" s="64" t="str">
        <f t="shared" si="8"/>
        <v/>
      </c>
      <c r="BR38" s="64" t="str">
        <f t="shared" si="9"/>
        <v/>
      </c>
      <c r="BU38" s="64" t="str">
        <f t="shared" si="10"/>
        <v/>
      </c>
      <c r="CY38" s="38" t="str">
        <f t="shared" si="12"/>
        <v>P</v>
      </c>
    </row>
    <row r="39" spans="1:103" ht="20.100000000000001" customHeight="1" x14ac:dyDescent="0.3">
      <c r="A39" s="82">
        <f>ROW()</f>
        <v>39</v>
      </c>
      <c r="B39" s="129" t="str">
        <f t="shared" si="11"/>
        <v/>
      </c>
      <c r="C39" s="129" t="str">
        <f t="shared" si="0"/>
        <v/>
      </c>
      <c r="D39" s="129" t="str">
        <f>IF(C39="","",COUNTIFS(C$11:C39,"&gt;0"))</f>
        <v/>
      </c>
      <c r="E39" s="52"/>
      <c r="F39" s="53"/>
      <c r="G39" s="53"/>
      <c r="H39" s="52"/>
      <c r="I39" s="163"/>
      <c r="J39" s="63"/>
      <c r="K39" s="246"/>
      <c r="L39" s="245" t="str">
        <f t="shared" si="14"/>
        <v/>
      </c>
      <c r="M39" s="173" t="str">
        <f>IFERROR(VLOOKUP(J39,Lists!J$4:L$653,2,FALSE),"")</f>
        <v/>
      </c>
      <c r="N39" s="174" t="str">
        <f>IFERROR(VLOOKUP(J39,Lists!J$4:L$653,3,FALSE),"")</f>
        <v/>
      </c>
      <c r="O39" s="175" t="str">
        <f t="shared" si="13"/>
        <v/>
      </c>
      <c r="P39" s="61"/>
      <c r="Q39" s="164"/>
      <c r="R39" s="164"/>
      <c r="S39" s="85"/>
      <c r="T39" s="97"/>
      <c r="U39" s="52"/>
      <c r="V39" s="85"/>
      <c r="W39" s="98"/>
      <c r="X39" s="107"/>
      <c r="Y39" s="79" t="str">
        <f>IFERROR(VLOOKUP(I39,Lists!A$4:B$11,2,FALSE),"")</f>
        <v/>
      </c>
      <c r="Z39" s="79" t="str">
        <f>IFERROR(VLOOKUP(#REF!,Lists!A$12:B$67,2,FALSE),"")</f>
        <v/>
      </c>
      <c r="AA39" s="82" t="str">
        <f t="shared" si="1"/>
        <v>P</v>
      </c>
      <c r="AB39" s="93" t="str">
        <f t="shared" si="2"/>
        <v>P</v>
      </c>
      <c r="AC39" s="93" t="str">
        <f>IF(L39&lt;&gt;0,IF(S39="Yes",IF(#REF!="","P",""),""),"")</f>
        <v/>
      </c>
      <c r="AD39" s="93" t="str">
        <f t="shared" si="3"/>
        <v/>
      </c>
      <c r="AE39" s="93" t="str">
        <f t="shared" si="4"/>
        <v/>
      </c>
      <c r="AF39" s="93" t="str">
        <f t="shared" si="5"/>
        <v/>
      </c>
      <c r="AG39" s="75"/>
      <c r="AH39" s="75"/>
      <c r="AI39" s="75"/>
      <c r="AJ39" s="75"/>
      <c r="AL39" s="75"/>
      <c r="AM39" s="75"/>
      <c r="AN39" s="75"/>
      <c r="AO39" s="75"/>
      <c r="BO39" s="64" t="str">
        <f t="shared" si="6"/>
        <v/>
      </c>
      <c r="BP39" s="64" t="str">
        <f t="shared" si="7"/>
        <v/>
      </c>
      <c r="BQ39" s="64" t="str">
        <f t="shared" si="8"/>
        <v/>
      </c>
      <c r="BR39" s="64" t="str">
        <f t="shared" si="9"/>
        <v/>
      </c>
      <c r="BU39" s="64" t="str">
        <f t="shared" si="10"/>
        <v/>
      </c>
      <c r="CY39" s="38" t="str">
        <f t="shared" si="12"/>
        <v>P</v>
      </c>
    </row>
    <row r="40" spans="1:103" ht="20.100000000000001" customHeight="1" x14ac:dyDescent="0.3">
      <c r="A40" s="82">
        <f>ROW()</f>
        <v>40</v>
      </c>
      <c r="B40" s="129" t="str">
        <f t="shared" si="11"/>
        <v/>
      </c>
      <c r="C40" s="129" t="str">
        <f t="shared" si="0"/>
        <v/>
      </c>
      <c r="D40" s="129" t="str">
        <f>IF(C40="","",COUNTIFS(C$11:C40,"&gt;0"))</f>
        <v/>
      </c>
      <c r="E40" s="52"/>
      <c r="F40" s="53"/>
      <c r="G40" s="53"/>
      <c r="H40" s="52"/>
      <c r="I40" s="163"/>
      <c r="J40" s="63"/>
      <c r="K40" s="246"/>
      <c r="L40" s="245" t="str">
        <f t="shared" si="14"/>
        <v/>
      </c>
      <c r="M40" s="173" t="str">
        <f>IFERROR(VLOOKUP(J40,Lists!J$4:L$653,2,FALSE),"")</f>
        <v/>
      </c>
      <c r="N40" s="174" t="str">
        <f>IFERROR(VLOOKUP(J40,Lists!J$4:L$653,3,FALSE),"")</f>
        <v/>
      </c>
      <c r="O40" s="175" t="str">
        <f t="shared" si="13"/>
        <v/>
      </c>
      <c r="P40" s="61"/>
      <c r="Q40" s="164"/>
      <c r="R40" s="164"/>
      <c r="S40" s="85"/>
      <c r="T40" s="97"/>
      <c r="U40" s="52"/>
      <c r="V40" s="85"/>
      <c r="W40" s="98"/>
      <c r="X40" s="107"/>
      <c r="Y40" s="79" t="str">
        <f>IFERROR(VLOOKUP(I40,Lists!A$4:B$11,2,FALSE),"")</f>
        <v/>
      </c>
      <c r="Z40" s="79" t="str">
        <f>IFERROR(VLOOKUP(#REF!,Lists!A$12:B$67,2,FALSE),"")</f>
        <v/>
      </c>
      <c r="AA40" s="82" t="str">
        <f t="shared" si="1"/>
        <v>P</v>
      </c>
      <c r="AB40" s="93" t="str">
        <f t="shared" si="2"/>
        <v>P</v>
      </c>
      <c r="AC40" s="93" t="str">
        <f>IF(L40&lt;&gt;0,IF(S40="Yes",IF(#REF!="","P",""),""),"")</f>
        <v/>
      </c>
      <c r="AD40" s="93" t="str">
        <f t="shared" si="3"/>
        <v/>
      </c>
      <c r="AE40" s="93" t="str">
        <f t="shared" si="4"/>
        <v/>
      </c>
      <c r="AF40" s="93" t="str">
        <f t="shared" si="5"/>
        <v/>
      </c>
      <c r="AG40" s="75"/>
      <c r="AH40" s="75"/>
      <c r="AI40" s="75"/>
      <c r="AJ40" s="75"/>
      <c r="AL40" s="75"/>
      <c r="AM40" s="75"/>
      <c r="AN40" s="75"/>
      <c r="AO40" s="75"/>
      <c r="BO40" s="64" t="str">
        <f t="shared" si="6"/>
        <v/>
      </c>
      <c r="BP40" s="64" t="str">
        <f t="shared" si="7"/>
        <v/>
      </c>
      <c r="BQ40" s="64" t="str">
        <f t="shared" si="8"/>
        <v/>
      </c>
      <c r="BR40" s="64" t="str">
        <f t="shared" si="9"/>
        <v/>
      </c>
      <c r="BU40" s="64" t="str">
        <f t="shared" si="10"/>
        <v/>
      </c>
      <c r="CY40" s="38" t="str">
        <f t="shared" si="12"/>
        <v>P</v>
      </c>
    </row>
    <row r="41" spans="1:103" ht="20.100000000000001" customHeight="1" x14ac:dyDescent="0.3">
      <c r="A41" s="82">
        <f>ROW()</f>
        <v>41</v>
      </c>
      <c r="B41" s="129" t="str">
        <f t="shared" si="11"/>
        <v/>
      </c>
      <c r="C41" s="129" t="str">
        <f t="shared" si="0"/>
        <v/>
      </c>
      <c r="D41" s="129" t="str">
        <f>IF(C41="","",COUNTIFS(C$11:C41,"&gt;0"))</f>
        <v/>
      </c>
      <c r="E41" s="52"/>
      <c r="F41" s="53"/>
      <c r="G41" s="53"/>
      <c r="H41" s="52"/>
      <c r="I41" s="163"/>
      <c r="J41" s="63"/>
      <c r="K41" s="246"/>
      <c r="L41" s="245" t="str">
        <f t="shared" si="14"/>
        <v/>
      </c>
      <c r="M41" s="173" t="str">
        <f>IFERROR(VLOOKUP(J41,Lists!J$4:L$653,2,FALSE),"")</f>
        <v/>
      </c>
      <c r="N41" s="174" t="str">
        <f>IFERROR(VLOOKUP(J41,Lists!J$4:L$653,3,FALSE),"")</f>
        <v/>
      </c>
      <c r="O41" s="175" t="str">
        <f t="shared" si="13"/>
        <v/>
      </c>
      <c r="P41" s="61"/>
      <c r="Q41" s="164"/>
      <c r="R41" s="164"/>
      <c r="S41" s="85"/>
      <c r="T41" s="97"/>
      <c r="U41" s="52"/>
      <c r="V41" s="85"/>
      <c r="W41" s="98"/>
      <c r="X41" s="107"/>
      <c r="Y41" s="79" t="str">
        <f>IFERROR(VLOOKUP(I41,Lists!A$4:B$11,2,FALSE),"")</f>
        <v/>
      </c>
      <c r="Z41" s="79" t="str">
        <f>IFERROR(VLOOKUP(#REF!,Lists!A$12:B$67,2,FALSE),"")</f>
        <v/>
      </c>
      <c r="AA41" s="82" t="str">
        <f t="shared" si="1"/>
        <v>P</v>
      </c>
      <c r="AB41" s="93" t="str">
        <f t="shared" si="2"/>
        <v>P</v>
      </c>
      <c r="AC41" s="93" t="str">
        <f>IF(L41&lt;&gt;0,IF(S41="Yes",IF(#REF!="","P",""),""),"")</f>
        <v/>
      </c>
      <c r="AD41" s="93" t="str">
        <f t="shared" si="3"/>
        <v/>
      </c>
      <c r="AE41" s="93" t="str">
        <f t="shared" si="4"/>
        <v/>
      </c>
      <c r="AF41" s="93" t="str">
        <f t="shared" si="5"/>
        <v/>
      </c>
      <c r="AG41" s="75"/>
      <c r="AH41" s="75"/>
      <c r="AI41" s="75"/>
      <c r="AJ41" s="75"/>
      <c r="AL41" s="75"/>
      <c r="AM41" s="75"/>
      <c r="AN41" s="75"/>
      <c r="AO41" s="75"/>
      <c r="BO41" s="64" t="str">
        <f t="shared" si="6"/>
        <v/>
      </c>
      <c r="BP41" s="64" t="str">
        <f t="shared" si="7"/>
        <v/>
      </c>
      <c r="BQ41" s="64" t="str">
        <f t="shared" si="8"/>
        <v/>
      </c>
      <c r="BR41" s="64" t="str">
        <f t="shared" si="9"/>
        <v/>
      </c>
      <c r="BU41" s="64" t="str">
        <f t="shared" si="10"/>
        <v/>
      </c>
      <c r="CY41" s="38" t="str">
        <f t="shared" si="12"/>
        <v>P</v>
      </c>
    </row>
    <row r="42" spans="1:103" ht="20.100000000000001" customHeight="1" x14ac:dyDescent="0.3">
      <c r="A42" s="82">
        <f>ROW()</f>
        <v>42</v>
      </c>
      <c r="B42" s="129" t="str">
        <f t="shared" si="11"/>
        <v/>
      </c>
      <c r="C42" s="129" t="str">
        <f t="shared" si="0"/>
        <v/>
      </c>
      <c r="D42" s="129" t="str">
        <f>IF(C42="","",COUNTIFS(C$11:C42,"&gt;0"))</f>
        <v/>
      </c>
      <c r="E42" s="52"/>
      <c r="F42" s="53"/>
      <c r="G42" s="53"/>
      <c r="H42" s="52"/>
      <c r="I42" s="163"/>
      <c r="J42" s="63"/>
      <c r="K42" s="246"/>
      <c r="L42" s="245" t="str">
        <f t="shared" si="14"/>
        <v/>
      </c>
      <c r="M42" s="173" t="str">
        <f>IFERROR(VLOOKUP(J42,Lists!J$4:L$653,2,FALSE),"")</f>
        <v/>
      </c>
      <c r="N42" s="174" t="str">
        <f>IFERROR(VLOOKUP(J42,Lists!J$4:L$653,3,FALSE),"")</f>
        <v/>
      </c>
      <c r="O42" s="175" t="str">
        <f t="shared" si="13"/>
        <v/>
      </c>
      <c r="P42" s="61"/>
      <c r="Q42" s="164"/>
      <c r="R42" s="164"/>
      <c r="S42" s="85"/>
      <c r="T42" s="97"/>
      <c r="U42" s="52"/>
      <c r="V42" s="85"/>
      <c r="W42" s="98"/>
      <c r="X42" s="107"/>
      <c r="Y42" s="79" t="str">
        <f>IFERROR(VLOOKUP(I42,Lists!A$4:B$11,2,FALSE),"")</f>
        <v/>
      </c>
      <c r="Z42" s="79" t="str">
        <f>IFERROR(VLOOKUP(#REF!,Lists!A$12:B$67,2,FALSE),"")</f>
        <v/>
      </c>
      <c r="AA42" s="82" t="str">
        <f t="shared" si="1"/>
        <v>P</v>
      </c>
      <c r="AB42" s="93" t="str">
        <f t="shared" si="2"/>
        <v>P</v>
      </c>
      <c r="AC42" s="93" t="str">
        <f>IF(L42&lt;&gt;0,IF(S42="Yes",IF(#REF!="","P",""),""),"")</f>
        <v/>
      </c>
      <c r="AD42" s="93" t="str">
        <f t="shared" si="3"/>
        <v/>
      </c>
      <c r="AE42" s="93" t="str">
        <f t="shared" si="4"/>
        <v/>
      </c>
      <c r="AF42" s="93" t="str">
        <f t="shared" si="5"/>
        <v/>
      </c>
      <c r="AG42" s="75"/>
      <c r="AH42" s="75"/>
      <c r="AI42" s="75"/>
      <c r="AJ42" s="75"/>
      <c r="AL42" s="75"/>
      <c r="AM42" s="75"/>
      <c r="AN42" s="75"/>
      <c r="AO42" s="75"/>
      <c r="BO42" s="64" t="str">
        <f t="shared" si="6"/>
        <v/>
      </c>
      <c r="BP42" s="64" t="str">
        <f t="shared" si="7"/>
        <v/>
      </c>
      <c r="BQ42" s="64" t="str">
        <f t="shared" si="8"/>
        <v/>
      </c>
      <c r="BR42" s="64" t="str">
        <f t="shared" si="9"/>
        <v/>
      </c>
      <c r="BU42" s="64" t="str">
        <f t="shared" si="10"/>
        <v/>
      </c>
      <c r="CY42" s="38" t="str">
        <f t="shared" si="12"/>
        <v>P</v>
      </c>
    </row>
    <row r="43" spans="1:103" ht="20.100000000000001" customHeight="1" x14ac:dyDescent="0.3">
      <c r="A43" s="82">
        <f>ROW()</f>
        <v>43</v>
      </c>
      <c r="B43" s="129" t="str">
        <f t="shared" si="11"/>
        <v/>
      </c>
      <c r="C43" s="129" t="str">
        <f t="shared" si="0"/>
        <v/>
      </c>
      <c r="D43" s="129" t="str">
        <f>IF(C43="","",COUNTIFS(C$11:C43,"&gt;0"))</f>
        <v/>
      </c>
      <c r="E43" s="52"/>
      <c r="F43" s="53"/>
      <c r="G43" s="53"/>
      <c r="H43" s="52"/>
      <c r="I43" s="163"/>
      <c r="J43" s="63"/>
      <c r="K43" s="246"/>
      <c r="L43" s="245" t="str">
        <f t="shared" si="14"/>
        <v/>
      </c>
      <c r="M43" s="173" t="str">
        <f>IFERROR(VLOOKUP(J43,Lists!J$4:L$653,2,FALSE),"")</f>
        <v/>
      </c>
      <c r="N43" s="174" t="str">
        <f>IFERROR(VLOOKUP(J43,Lists!J$4:L$653,3,FALSE),"")</f>
        <v/>
      </c>
      <c r="O43" s="175" t="str">
        <f t="shared" si="13"/>
        <v/>
      </c>
      <c r="P43" s="61"/>
      <c r="Q43" s="164"/>
      <c r="R43" s="164"/>
      <c r="S43" s="85"/>
      <c r="T43" s="97"/>
      <c r="U43" s="52"/>
      <c r="V43" s="85"/>
      <c r="W43" s="98"/>
      <c r="X43" s="107"/>
      <c r="Y43" s="79" t="str">
        <f>IFERROR(VLOOKUP(I43,Lists!A$4:B$11,2,FALSE),"")</f>
        <v/>
      </c>
      <c r="Z43" s="79" t="str">
        <f>IFERROR(VLOOKUP(#REF!,Lists!A$12:B$67,2,FALSE),"")</f>
        <v/>
      </c>
      <c r="AA43" s="82" t="str">
        <f t="shared" si="1"/>
        <v>P</v>
      </c>
      <c r="AB43" s="93" t="str">
        <f t="shared" si="2"/>
        <v>P</v>
      </c>
      <c r="AC43" s="93" t="str">
        <f>IF(L43&lt;&gt;0,IF(S43="Yes",IF(#REF!="","P",""),""),"")</f>
        <v/>
      </c>
      <c r="AD43" s="93" t="str">
        <f t="shared" si="3"/>
        <v/>
      </c>
      <c r="AE43" s="93" t="str">
        <f t="shared" si="4"/>
        <v/>
      </c>
      <c r="AF43" s="93" t="str">
        <f t="shared" si="5"/>
        <v/>
      </c>
      <c r="AG43" s="75"/>
      <c r="AH43" s="75"/>
      <c r="AI43" s="75"/>
      <c r="AJ43" s="75"/>
      <c r="AL43" s="75"/>
      <c r="AM43" s="75"/>
      <c r="AN43" s="75"/>
      <c r="AO43" s="75"/>
      <c r="BO43" s="64" t="str">
        <f t="shared" si="6"/>
        <v/>
      </c>
      <c r="BP43" s="64" t="str">
        <f t="shared" si="7"/>
        <v/>
      </c>
      <c r="BQ43" s="64" t="str">
        <f t="shared" si="8"/>
        <v/>
      </c>
      <c r="BR43" s="64" t="str">
        <f t="shared" si="9"/>
        <v/>
      </c>
      <c r="BU43" s="64" t="str">
        <f t="shared" si="10"/>
        <v/>
      </c>
      <c r="CY43" s="38" t="str">
        <f t="shared" si="12"/>
        <v>P</v>
      </c>
    </row>
    <row r="44" spans="1:103" ht="20.100000000000001" customHeight="1" x14ac:dyDescent="0.3">
      <c r="A44" s="82">
        <f>ROW()</f>
        <v>44</v>
      </c>
      <c r="B44" s="129" t="str">
        <f t="shared" si="11"/>
        <v/>
      </c>
      <c r="C44" s="129" t="str">
        <f t="shared" si="0"/>
        <v/>
      </c>
      <c r="D44" s="129" t="str">
        <f>IF(C44="","",COUNTIFS(C$11:C44,"&gt;0"))</f>
        <v/>
      </c>
      <c r="E44" s="52"/>
      <c r="F44" s="53"/>
      <c r="G44" s="53"/>
      <c r="H44" s="52"/>
      <c r="I44" s="163"/>
      <c r="J44" s="63"/>
      <c r="K44" s="246"/>
      <c r="L44" s="245" t="str">
        <f t="shared" si="14"/>
        <v/>
      </c>
      <c r="M44" s="173" t="str">
        <f>IFERROR(VLOOKUP(J44,Lists!J$4:L$653,2,FALSE),"")</f>
        <v/>
      </c>
      <c r="N44" s="174" t="str">
        <f>IFERROR(VLOOKUP(J44,Lists!J$4:L$653,3,FALSE),"")</f>
        <v/>
      </c>
      <c r="O44" s="175" t="str">
        <f t="shared" si="13"/>
        <v/>
      </c>
      <c r="P44" s="61"/>
      <c r="Q44" s="164"/>
      <c r="R44" s="164"/>
      <c r="S44" s="85"/>
      <c r="T44" s="97"/>
      <c r="U44" s="52"/>
      <c r="V44" s="85"/>
      <c r="W44" s="98"/>
      <c r="X44" s="107"/>
      <c r="Y44" s="79" t="str">
        <f>IFERROR(VLOOKUP(I44,Lists!A$4:B$11,2,FALSE),"")</f>
        <v/>
      </c>
      <c r="Z44" s="79" t="str">
        <f>IFERROR(VLOOKUP(#REF!,Lists!A$12:B$67,2,FALSE),"")</f>
        <v/>
      </c>
      <c r="AA44" s="82" t="str">
        <f t="shared" si="1"/>
        <v>P</v>
      </c>
      <c r="AB44" s="93" t="str">
        <f t="shared" si="2"/>
        <v>P</v>
      </c>
      <c r="AC44" s="93" t="str">
        <f>IF(L44&lt;&gt;0,IF(S44="Yes",IF(#REF!="","P",""),""),"")</f>
        <v/>
      </c>
      <c r="AD44" s="93" t="str">
        <f t="shared" si="3"/>
        <v/>
      </c>
      <c r="AE44" s="93" t="str">
        <f t="shared" si="4"/>
        <v/>
      </c>
      <c r="AF44" s="93" t="str">
        <f t="shared" si="5"/>
        <v/>
      </c>
      <c r="AG44" s="75"/>
      <c r="AH44" s="75"/>
      <c r="AI44" s="75"/>
      <c r="AJ44" s="75"/>
      <c r="AL44" s="75"/>
      <c r="AM44" s="75"/>
      <c r="AN44" s="75"/>
      <c r="AO44" s="75"/>
      <c r="BO44" s="64" t="str">
        <f t="shared" si="6"/>
        <v/>
      </c>
      <c r="BP44" s="64" t="str">
        <f t="shared" si="7"/>
        <v/>
      </c>
      <c r="BQ44" s="64" t="str">
        <f t="shared" si="8"/>
        <v/>
      </c>
      <c r="BR44" s="64" t="str">
        <f t="shared" si="9"/>
        <v/>
      </c>
      <c r="BU44" s="64" t="str">
        <f t="shared" si="10"/>
        <v/>
      </c>
      <c r="CY44" s="38" t="str">
        <f t="shared" si="12"/>
        <v>P</v>
      </c>
    </row>
    <row r="45" spans="1:103" ht="20.100000000000001" customHeight="1" x14ac:dyDescent="0.3">
      <c r="A45" s="82">
        <f>ROW()</f>
        <v>45</v>
      </c>
      <c r="B45" s="129" t="str">
        <f t="shared" si="11"/>
        <v/>
      </c>
      <c r="C45" s="129" t="str">
        <f t="shared" si="0"/>
        <v/>
      </c>
      <c r="D45" s="129" t="str">
        <f>IF(C45="","",COUNTIFS(C$11:C45,"&gt;0"))</f>
        <v/>
      </c>
      <c r="E45" s="52"/>
      <c r="F45" s="53"/>
      <c r="G45" s="53"/>
      <c r="H45" s="52"/>
      <c r="I45" s="163"/>
      <c r="J45" s="63"/>
      <c r="K45" s="246"/>
      <c r="L45" s="245" t="str">
        <f t="shared" si="14"/>
        <v/>
      </c>
      <c r="M45" s="173" t="str">
        <f>IFERROR(VLOOKUP(J45,Lists!J$4:L$653,2,FALSE),"")</f>
        <v/>
      </c>
      <c r="N45" s="174" t="str">
        <f>IFERROR(VLOOKUP(J45,Lists!J$4:L$653,3,FALSE),"")</f>
        <v/>
      </c>
      <c r="O45" s="175" t="str">
        <f t="shared" si="13"/>
        <v/>
      </c>
      <c r="P45" s="61"/>
      <c r="Q45" s="164"/>
      <c r="R45" s="164"/>
      <c r="S45" s="85"/>
      <c r="T45" s="97"/>
      <c r="U45" s="52"/>
      <c r="V45" s="85"/>
      <c r="W45" s="98"/>
      <c r="X45" s="107"/>
      <c r="Y45" s="79" t="str">
        <f>IFERROR(VLOOKUP(I45,Lists!A$4:B$11,2,FALSE),"")</f>
        <v/>
      </c>
      <c r="Z45" s="79" t="str">
        <f>IFERROR(VLOOKUP(#REF!,Lists!A$12:B$67,2,FALSE),"")</f>
        <v/>
      </c>
      <c r="AA45" s="82" t="str">
        <f t="shared" si="1"/>
        <v>P</v>
      </c>
      <c r="AB45" s="93" t="str">
        <f t="shared" si="2"/>
        <v>P</v>
      </c>
      <c r="AC45" s="93" t="str">
        <f>IF(L45&lt;&gt;0,IF(S45="Yes",IF(#REF!="","P",""),""),"")</f>
        <v/>
      </c>
      <c r="AD45" s="93" t="str">
        <f t="shared" si="3"/>
        <v/>
      </c>
      <c r="AE45" s="93" t="str">
        <f t="shared" si="4"/>
        <v/>
      </c>
      <c r="AF45" s="93" t="str">
        <f t="shared" si="5"/>
        <v/>
      </c>
      <c r="AO45" s="75"/>
      <c r="BO45" s="64" t="str">
        <f t="shared" si="6"/>
        <v/>
      </c>
      <c r="BP45" s="64" t="str">
        <f t="shared" si="7"/>
        <v/>
      </c>
      <c r="BQ45" s="64" t="str">
        <f t="shared" si="8"/>
        <v/>
      </c>
      <c r="BR45" s="64" t="str">
        <f t="shared" si="9"/>
        <v/>
      </c>
      <c r="BU45" s="64" t="str">
        <f t="shared" si="10"/>
        <v/>
      </c>
      <c r="CY45" s="38" t="str">
        <f t="shared" si="12"/>
        <v>P</v>
      </c>
    </row>
    <row r="46" spans="1:103" ht="20.100000000000001" customHeight="1" x14ac:dyDescent="0.3">
      <c r="A46" s="82">
        <f>ROW()</f>
        <v>46</v>
      </c>
      <c r="B46" s="129" t="str">
        <f t="shared" si="11"/>
        <v/>
      </c>
      <c r="C46" s="129" t="str">
        <f t="shared" si="0"/>
        <v/>
      </c>
      <c r="D46" s="129" t="str">
        <f>IF(C46="","",COUNTIFS(C$11:C46,"&gt;0"))</f>
        <v/>
      </c>
      <c r="E46" s="52"/>
      <c r="F46" s="53"/>
      <c r="G46" s="53"/>
      <c r="H46" s="52"/>
      <c r="I46" s="163"/>
      <c r="J46" s="63"/>
      <c r="K46" s="246"/>
      <c r="L46" s="245" t="str">
        <f t="shared" si="14"/>
        <v/>
      </c>
      <c r="M46" s="173" t="str">
        <f>IFERROR(VLOOKUP(J46,Lists!J$4:L$653,2,FALSE),"")</f>
        <v/>
      </c>
      <c r="N46" s="174" t="str">
        <f>IFERROR(VLOOKUP(J46,Lists!J$4:L$653,3,FALSE),"")</f>
        <v/>
      </c>
      <c r="O46" s="175" t="str">
        <f t="shared" si="13"/>
        <v/>
      </c>
      <c r="P46" s="61"/>
      <c r="Q46" s="164"/>
      <c r="R46" s="164"/>
      <c r="S46" s="85"/>
      <c r="T46" s="97"/>
      <c r="U46" s="52"/>
      <c r="V46" s="85"/>
      <c r="W46" s="98"/>
      <c r="X46" s="107"/>
      <c r="Y46" s="79" t="str">
        <f>IFERROR(VLOOKUP(I46,Lists!A$4:B$11,2,FALSE),"")</f>
        <v/>
      </c>
      <c r="Z46" s="79" t="str">
        <f>IFERROR(VLOOKUP(#REF!,Lists!A$12:B$67,2,FALSE),"")</f>
        <v/>
      </c>
      <c r="AA46" s="82" t="str">
        <f t="shared" si="1"/>
        <v>P</v>
      </c>
      <c r="AB46" s="93" t="str">
        <f t="shared" si="2"/>
        <v>P</v>
      </c>
      <c r="AC46" s="93" t="str">
        <f>IF(L46&lt;&gt;0,IF(S46="Yes",IF(#REF!="","P",""),""),"")</f>
        <v/>
      </c>
      <c r="AD46" s="93" t="str">
        <f t="shared" si="3"/>
        <v/>
      </c>
      <c r="AE46" s="93" t="str">
        <f t="shared" si="4"/>
        <v/>
      </c>
      <c r="AF46" s="93" t="str">
        <f t="shared" si="5"/>
        <v/>
      </c>
      <c r="AO46" s="75"/>
      <c r="BO46" s="64" t="str">
        <f t="shared" si="6"/>
        <v/>
      </c>
      <c r="BP46" s="64" t="str">
        <f t="shared" si="7"/>
        <v/>
      </c>
      <c r="BQ46" s="64" t="str">
        <f t="shared" si="8"/>
        <v/>
      </c>
      <c r="BR46" s="64" t="str">
        <f t="shared" si="9"/>
        <v/>
      </c>
      <c r="BU46" s="64" t="str">
        <f t="shared" si="10"/>
        <v/>
      </c>
      <c r="CY46" s="38" t="str">
        <f t="shared" si="12"/>
        <v>P</v>
      </c>
    </row>
    <row r="47" spans="1:103" ht="20.100000000000001" customHeight="1" x14ac:dyDescent="0.3">
      <c r="A47" s="82">
        <f>ROW()</f>
        <v>47</v>
      </c>
      <c r="B47" s="129" t="str">
        <f t="shared" si="11"/>
        <v/>
      </c>
      <c r="C47" s="129" t="str">
        <f t="shared" si="0"/>
        <v/>
      </c>
      <c r="D47" s="129" t="str">
        <f>IF(C47="","",COUNTIFS(C$11:C47,"&gt;0"))</f>
        <v/>
      </c>
      <c r="E47" s="52"/>
      <c r="F47" s="53"/>
      <c r="G47" s="53"/>
      <c r="H47" s="52"/>
      <c r="I47" s="163"/>
      <c r="J47" s="63"/>
      <c r="K47" s="246"/>
      <c r="L47" s="245" t="str">
        <f t="shared" si="14"/>
        <v/>
      </c>
      <c r="M47" s="173" t="str">
        <f>IFERROR(VLOOKUP(J47,Lists!J$4:L$653,2,FALSE),"")</f>
        <v/>
      </c>
      <c r="N47" s="174" t="str">
        <f>IFERROR(VLOOKUP(J47,Lists!J$4:L$653,3,FALSE),"")</f>
        <v/>
      </c>
      <c r="O47" s="175" t="str">
        <f t="shared" si="13"/>
        <v/>
      </c>
      <c r="P47" s="61"/>
      <c r="Q47" s="164"/>
      <c r="R47" s="164"/>
      <c r="S47" s="85"/>
      <c r="T47" s="97"/>
      <c r="U47" s="52"/>
      <c r="V47" s="85"/>
      <c r="W47" s="98"/>
      <c r="X47" s="107"/>
      <c r="Y47" s="79" t="str">
        <f>IFERROR(VLOOKUP(I47,Lists!A$4:B$11,2,FALSE),"")</f>
        <v/>
      </c>
      <c r="Z47" s="79" t="str">
        <f>IFERROR(VLOOKUP(#REF!,Lists!A$12:B$67,2,FALSE),"")</f>
        <v/>
      </c>
      <c r="AA47" s="82" t="str">
        <f t="shared" si="1"/>
        <v>P</v>
      </c>
      <c r="AB47" s="93" t="str">
        <f t="shared" si="2"/>
        <v>P</v>
      </c>
      <c r="AC47" s="93" t="str">
        <f>IF(L47&lt;&gt;0,IF(S47="Yes",IF(#REF!="","P",""),""),"")</f>
        <v/>
      </c>
      <c r="AD47" s="93" t="str">
        <f t="shared" si="3"/>
        <v/>
      </c>
      <c r="AE47" s="93" t="str">
        <f t="shared" si="4"/>
        <v/>
      </c>
      <c r="AF47" s="93" t="str">
        <f t="shared" si="5"/>
        <v/>
      </c>
      <c r="BO47" s="64" t="str">
        <f t="shared" si="6"/>
        <v/>
      </c>
      <c r="BP47" s="64" t="str">
        <f t="shared" si="7"/>
        <v/>
      </c>
      <c r="BQ47" s="64" t="str">
        <f t="shared" si="8"/>
        <v/>
      </c>
      <c r="BR47" s="64" t="str">
        <f t="shared" si="9"/>
        <v/>
      </c>
      <c r="BU47" s="64" t="str">
        <f t="shared" si="10"/>
        <v/>
      </c>
      <c r="CY47" s="38" t="str">
        <f t="shared" si="12"/>
        <v>P</v>
      </c>
    </row>
    <row r="48" spans="1:103" ht="20.100000000000001" customHeight="1" x14ac:dyDescent="0.3">
      <c r="A48" s="82">
        <f>ROW()</f>
        <v>48</v>
      </c>
      <c r="B48" s="129" t="str">
        <f t="shared" si="11"/>
        <v/>
      </c>
      <c r="C48" s="129" t="str">
        <f t="shared" si="0"/>
        <v/>
      </c>
      <c r="D48" s="129" t="str">
        <f>IF(C48="","",COUNTIFS(C$11:C48,"&gt;0"))</f>
        <v/>
      </c>
      <c r="E48" s="52"/>
      <c r="F48" s="53"/>
      <c r="G48" s="53"/>
      <c r="H48" s="52"/>
      <c r="I48" s="163"/>
      <c r="J48" s="63"/>
      <c r="K48" s="246"/>
      <c r="L48" s="245" t="str">
        <f t="shared" si="14"/>
        <v/>
      </c>
      <c r="M48" s="173" t="str">
        <f>IFERROR(VLOOKUP(J48,Lists!J$4:L$653,2,FALSE),"")</f>
        <v/>
      </c>
      <c r="N48" s="174" t="str">
        <f>IFERROR(VLOOKUP(J48,Lists!J$4:L$653,3,FALSE),"")</f>
        <v/>
      </c>
      <c r="O48" s="175" t="str">
        <f t="shared" si="13"/>
        <v/>
      </c>
      <c r="P48" s="61"/>
      <c r="Q48" s="164"/>
      <c r="R48" s="164"/>
      <c r="S48" s="85"/>
      <c r="T48" s="97"/>
      <c r="U48" s="52"/>
      <c r="V48" s="85"/>
      <c r="W48" s="98"/>
      <c r="X48" s="107"/>
      <c r="Y48" s="79" t="str">
        <f>IFERROR(VLOOKUP(I48,Lists!A$4:B$11,2,FALSE),"")</f>
        <v/>
      </c>
      <c r="Z48" s="79" t="str">
        <f>IFERROR(VLOOKUP(#REF!,Lists!A$12:B$67,2,FALSE),"")</f>
        <v/>
      </c>
      <c r="AA48" s="82" t="str">
        <f t="shared" si="1"/>
        <v>P</v>
      </c>
      <c r="AB48" s="93" t="str">
        <f t="shared" si="2"/>
        <v>P</v>
      </c>
      <c r="AC48" s="93" t="str">
        <f>IF(L48&lt;&gt;0,IF(S48="Yes",IF(#REF!="","P",""),""),"")</f>
        <v/>
      </c>
      <c r="AD48" s="93" t="str">
        <f t="shared" si="3"/>
        <v/>
      </c>
      <c r="AE48" s="93" t="str">
        <f t="shared" si="4"/>
        <v/>
      </c>
      <c r="AF48" s="93" t="str">
        <f t="shared" si="5"/>
        <v/>
      </c>
      <c r="BO48" s="64" t="str">
        <f t="shared" si="6"/>
        <v/>
      </c>
      <c r="BP48" s="64" t="str">
        <f t="shared" si="7"/>
        <v/>
      </c>
      <c r="BQ48" s="64" t="str">
        <f t="shared" si="8"/>
        <v/>
      </c>
      <c r="BR48" s="64" t="str">
        <f t="shared" si="9"/>
        <v/>
      </c>
      <c r="BU48" s="64" t="str">
        <f t="shared" si="10"/>
        <v/>
      </c>
      <c r="CY48" s="38" t="str">
        <f t="shared" si="12"/>
        <v>P</v>
      </c>
    </row>
    <row r="49" spans="1:103" ht="20.100000000000001" customHeight="1" x14ac:dyDescent="0.3">
      <c r="A49" s="82">
        <f>ROW()</f>
        <v>49</v>
      </c>
      <c r="B49" s="129" t="str">
        <f t="shared" si="11"/>
        <v/>
      </c>
      <c r="C49" s="129" t="str">
        <f t="shared" si="0"/>
        <v/>
      </c>
      <c r="D49" s="129" t="str">
        <f>IF(C49="","",COUNTIFS(C$11:C49,"&gt;0"))</f>
        <v/>
      </c>
      <c r="E49" s="52"/>
      <c r="F49" s="53"/>
      <c r="G49" s="53"/>
      <c r="H49" s="52"/>
      <c r="I49" s="163"/>
      <c r="J49" s="63"/>
      <c r="K49" s="246"/>
      <c r="L49" s="245" t="str">
        <f t="shared" si="14"/>
        <v/>
      </c>
      <c r="M49" s="173" t="str">
        <f>IFERROR(VLOOKUP(J49,Lists!J$4:L$653,2,FALSE),"")</f>
        <v/>
      </c>
      <c r="N49" s="174" t="str">
        <f>IFERROR(VLOOKUP(J49,Lists!J$4:L$653,3,FALSE),"")</f>
        <v/>
      </c>
      <c r="O49" s="175" t="str">
        <f t="shared" si="13"/>
        <v/>
      </c>
      <c r="P49" s="61"/>
      <c r="Q49" s="164"/>
      <c r="R49" s="164"/>
      <c r="S49" s="85"/>
      <c r="T49" s="97"/>
      <c r="U49" s="52"/>
      <c r="V49" s="85"/>
      <c r="W49" s="98"/>
      <c r="X49" s="107"/>
      <c r="Y49" s="79" t="str">
        <f>IFERROR(VLOOKUP(I49,Lists!A$4:B$11,2,FALSE),"")</f>
        <v/>
      </c>
      <c r="Z49" s="79" t="str">
        <f>IFERROR(VLOOKUP(#REF!,Lists!A$12:B$67,2,FALSE),"")</f>
        <v/>
      </c>
      <c r="AA49" s="82" t="str">
        <f t="shared" si="1"/>
        <v>P</v>
      </c>
      <c r="AB49" s="93" t="str">
        <f t="shared" si="2"/>
        <v>P</v>
      </c>
      <c r="AC49" s="93" t="str">
        <f>IF(L49&lt;&gt;0,IF(S49="Yes",IF(#REF!="","P",""),""),"")</f>
        <v/>
      </c>
      <c r="AD49" s="93" t="str">
        <f t="shared" si="3"/>
        <v/>
      </c>
      <c r="AE49" s="93" t="str">
        <f t="shared" si="4"/>
        <v/>
      </c>
      <c r="AF49" s="93" t="str">
        <f t="shared" si="5"/>
        <v/>
      </c>
      <c r="BO49" s="64" t="str">
        <f t="shared" si="6"/>
        <v/>
      </c>
      <c r="BP49" s="64" t="str">
        <f t="shared" si="7"/>
        <v/>
      </c>
      <c r="BQ49" s="64" t="str">
        <f t="shared" si="8"/>
        <v/>
      </c>
      <c r="BR49" s="64" t="str">
        <f t="shared" si="9"/>
        <v/>
      </c>
      <c r="BU49" s="64" t="str">
        <f t="shared" si="10"/>
        <v/>
      </c>
      <c r="CY49" s="38" t="str">
        <f t="shared" si="12"/>
        <v>P</v>
      </c>
    </row>
    <row r="50" spans="1:103" ht="20.100000000000001" customHeight="1" x14ac:dyDescent="0.3">
      <c r="A50" s="82">
        <f>ROW()</f>
        <v>50</v>
      </c>
      <c r="B50" s="129" t="str">
        <f t="shared" si="11"/>
        <v/>
      </c>
      <c r="C50" s="129" t="str">
        <f t="shared" si="0"/>
        <v/>
      </c>
      <c r="D50" s="129" t="str">
        <f>IF(C50="","",COUNTIFS(C$11:C50,"&gt;0"))</f>
        <v/>
      </c>
      <c r="E50" s="52"/>
      <c r="F50" s="53"/>
      <c r="G50" s="53"/>
      <c r="H50" s="52"/>
      <c r="I50" s="163"/>
      <c r="J50" s="63"/>
      <c r="K50" s="246"/>
      <c r="L50" s="245" t="str">
        <f t="shared" si="14"/>
        <v/>
      </c>
      <c r="M50" s="173" t="str">
        <f>IFERROR(VLOOKUP(J50,Lists!J$4:L$653,2,FALSE),"")</f>
        <v/>
      </c>
      <c r="N50" s="174" t="str">
        <f>IFERROR(VLOOKUP(J50,Lists!J$4:L$653,3,FALSE),"")</f>
        <v/>
      </c>
      <c r="O50" s="175" t="str">
        <f t="shared" si="13"/>
        <v/>
      </c>
      <c r="P50" s="61"/>
      <c r="Q50" s="164"/>
      <c r="R50" s="164"/>
      <c r="S50" s="85"/>
      <c r="T50" s="97"/>
      <c r="U50" s="52"/>
      <c r="V50" s="85"/>
      <c r="W50" s="98"/>
      <c r="X50" s="107"/>
      <c r="Y50" s="79" t="str">
        <f>IFERROR(VLOOKUP(I50,Lists!A$4:B$11,2,FALSE),"")</f>
        <v/>
      </c>
      <c r="Z50" s="79" t="str">
        <f>IFERROR(VLOOKUP(#REF!,Lists!A$12:B$67,2,FALSE),"")</f>
        <v/>
      </c>
      <c r="AA50" s="82" t="str">
        <f t="shared" si="1"/>
        <v>P</v>
      </c>
      <c r="AB50" s="93" t="str">
        <f t="shared" si="2"/>
        <v>P</v>
      </c>
      <c r="AC50" s="93" t="str">
        <f>IF(L50&lt;&gt;0,IF(S50="Yes",IF(#REF!="","P",""),""),"")</f>
        <v/>
      </c>
      <c r="AD50" s="93" t="str">
        <f t="shared" si="3"/>
        <v/>
      </c>
      <c r="AE50" s="93" t="str">
        <f t="shared" si="4"/>
        <v/>
      </c>
      <c r="AF50" s="93" t="str">
        <f t="shared" si="5"/>
        <v/>
      </c>
      <c r="BO50" s="64" t="str">
        <f t="shared" si="6"/>
        <v/>
      </c>
      <c r="BP50" s="64" t="str">
        <f t="shared" si="7"/>
        <v/>
      </c>
      <c r="BQ50" s="64" t="str">
        <f t="shared" si="8"/>
        <v/>
      </c>
      <c r="BR50" s="64" t="str">
        <f t="shared" si="9"/>
        <v/>
      </c>
      <c r="BU50" s="64" t="str">
        <f t="shared" si="10"/>
        <v/>
      </c>
      <c r="CY50" s="38" t="str">
        <f t="shared" si="12"/>
        <v>P</v>
      </c>
    </row>
    <row r="51" spans="1:103" ht="20.100000000000001" customHeight="1" x14ac:dyDescent="0.3">
      <c r="A51" s="82">
        <f>ROW()</f>
        <v>51</v>
      </c>
      <c r="B51" s="129" t="str">
        <f t="shared" si="11"/>
        <v/>
      </c>
      <c r="C51" s="129" t="str">
        <f t="shared" si="0"/>
        <v/>
      </c>
      <c r="D51" s="129" t="str">
        <f>IF(C51="","",COUNTIFS(C$11:C51,"&gt;0"))</f>
        <v/>
      </c>
      <c r="E51" s="52"/>
      <c r="F51" s="53"/>
      <c r="G51" s="53"/>
      <c r="H51" s="52"/>
      <c r="I51" s="163"/>
      <c r="J51" s="63"/>
      <c r="K51" s="246"/>
      <c r="L51" s="245" t="str">
        <f t="shared" si="14"/>
        <v/>
      </c>
      <c r="M51" s="173" t="str">
        <f>IFERROR(VLOOKUP(J51,Lists!J$4:L$653,2,FALSE),"")</f>
        <v/>
      </c>
      <c r="N51" s="174" t="str">
        <f>IFERROR(VLOOKUP(J51,Lists!J$4:L$653,3,FALSE),"")</f>
        <v/>
      </c>
      <c r="O51" s="175" t="str">
        <f t="shared" si="13"/>
        <v/>
      </c>
      <c r="P51" s="61"/>
      <c r="Q51" s="164"/>
      <c r="R51" s="164"/>
      <c r="S51" s="85"/>
      <c r="T51" s="97"/>
      <c r="U51" s="52"/>
      <c r="V51" s="85"/>
      <c r="W51" s="98"/>
      <c r="X51" s="107"/>
      <c r="Y51" s="79" t="str">
        <f>IFERROR(VLOOKUP(I51,Lists!A$4:B$11,2,FALSE),"")</f>
        <v/>
      </c>
      <c r="Z51" s="79" t="str">
        <f>IFERROR(VLOOKUP(#REF!,Lists!A$12:B$67,2,FALSE),"")</f>
        <v/>
      </c>
      <c r="AA51" s="82" t="str">
        <f t="shared" si="1"/>
        <v>P</v>
      </c>
      <c r="AB51" s="93" t="str">
        <f t="shared" si="2"/>
        <v>P</v>
      </c>
      <c r="AC51" s="93" t="str">
        <f>IF(L51&lt;&gt;0,IF(S51="Yes",IF(#REF!="","P",""),""),"")</f>
        <v/>
      </c>
      <c r="AD51" s="93" t="str">
        <f t="shared" si="3"/>
        <v/>
      </c>
      <c r="AE51" s="93" t="str">
        <f t="shared" si="4"/>
        <v/>
      </c>
      <c r="AF51" s="93" t="str">
        <f t="shared" si="5"/>
        <v/>
      </c>
      <c r="BO51" s="64" t="str">
        <f t="shared" si="6"/>
        <v/>
      </c>
      <c r="BP51" s="64" t="str">
        <f t="shared" si="7"/>
        <v/>
      </c>
      <c r="BQ51" s="64" t="str">
        <f t="shared" si="8"/>
        <v/>
      </c>
      <c r="BR51" s="64" t="str">
        <f t="shared" si="9"/>
        <v/>
      </c>
      <c r="BU51" s="64" t="str">
        <f t="shared" si="10"/>
        <v/>
      </c>
      <c r="CY51" s="38" t="str">
        <f t="shared" si="12"/>
        <v>P</v>
      </c>
    </row>
    <row r="52" spans="1:103" ht="20.100000000000001" customHeight="1" x14ac:dyDescent="0.3">
      <c r="A52" s="82">
        <f>ROW()</f>
        <v>52</v>
      </c>
      <c r="B52" s="129" t="str">
        <f t="shared" si="11"/>
        <v/>
      </c>
      <c r="C52" s="129" t="str">
        <f t="shared" si="0"/>
        <v/>
      </c>
      <c r="D52" s="129" t="str">
        <f>IF(C52="","",COUNTIFS(C$11:C52,"&gt;0"))</f>
        <v/>
      </c>
      <c r="E52" s="52"/>
      <c r="F52" s="53"/>
      <c r="G52" s="53"/>
      <c r="H52" s="52"/>
      <c r="I52" s="163"/>
      <c r="J52" s="63"/>
      <c r="K52" s="246"/>
      <c r="L52" s="245" t="str">
        <f t="shared" si="14"/>
        <v/>
      </c>
      <c r="M52" s="173" t="str">
        <f>IFERROR(VLOOKUP(J52,Lists!J$4:L$653,2,FALSE),"")</f>
        <v/>
      </c>
      <c r="N52" s="174" t="str">
        <f>IFERROR(VLOOKUP(J52,Lists!J$4:L$653,3,FALSE),"")</f>
        <v/>
      </c>
      <c r="O52" s="175" t="str">
        <f t="shared" si="13"/>
        <v/>
      </c>
      <c r="P52" s="61"/>
      <c r="Q52" s="164"/>
      <c r="R52" s="164"/>
      <c r="S52" s="85"/>
      <c r="T52" s="97"/>
      <c r="U52" s="52"/>
      <c r="V52" s="85"/>
      <c r="W52" s="98"/>
      <c r="X52" s="107"/>
      <c r="Y52" s="79" t="str">
        <f>IFERROR(VLOOKUP(I52,Lists!A$4:B$11,2,FALSE),"")</f>
        <v/>
      </c>
      <c r="Z52" s="79" t="str">
        <f>IFERROR(VLOOKUP(#REF!,Lists!A$12:B$67,2,FALSE),"")</f>
        <v/>
      </c>
      <c r="AA52" s="82" t="str">
        <f t="shared" si="1"/>
        <v>P</v>
      </c>
      <c r="AB52" s="93" t="str">
        <f t="shared" si="2"/>
        <v>P</v>
      </c>
      <c r="AC52" s="93" t="str">
        <f>IF(L52&lt;&gt;0,IF(S52="Yes",IF(#REF!="","P",""),""),"")</f>
        <v/>
      </c>
      <c r="AD52" s="93" t="str">
        <f t="shared" si="3"/>
        <v/>
      </c>
      <c r="AE52" s="93" t="str">
        <f t="shared" si="4"/>
        <v/>
      </c>
      <c r="AF52" s="93" t="str">
        <f t="shared" si="5"/>
        <v/>
      </c>
      <c r="BO52" s="64" t="str">
        <f t="shared" si="6"/>
        <v/>
      </c>
      <c r="BP52" s="64" t="str">
        <f t="shared" si="7"/>
        <v/>
      </c>
      <c r="BQ52" s="64" t="str">
        <f t="shared" si="8"/>
        <v/>
      </c>
      <c r="BR52" s="64" t="str">
        <f t="shared" si="9"/>
        <v/>
      </c>
      <c r="BU52" s="64" t="str">
        <f t="shared" si="10"/>
        <v/>
      </c>
      <c r="CY52" s="38" t="str">
        <f t="shared" si="12"/>
        <v>P</v>
      </c>
    </row>
    <row r="53" spans="1:103" ht="20.100000000000001" customHeight="1" x14ac:dyDescent="0.3">
      <c r="A53" s="82">
        <f>ROW()</f>
        <v>53</v>
      </c>
      <c r="B53" s="129" t="str">
        <f t="shared" si="11"/>
        <v/>
      </c>
      <c r="C53" s="129" t="str">
        <f t="shared" si="0"/>
        <v/>
      </c>
      <c r="D53" s="129" t="str">
        <f>IF(C53="","",COUNTIFS(C$11:C53,"&gt;0"))</f>
        <v/>
      </c>
      <c r="E53" s="52"/>
      <c r="F53" s="53"/>
      <c r="G53" s="53"/>
      <c r="H53" s="52"/>
      <c r="I53" s="163"/>
      <c r="J53" s="63"/>
      <c r="K53" s="246"/>
      <c r="L53" s="245" t="str">
        <f t="shared" si="14"/>
        <v/>
      </c>
      <c r="M53" s="173" t="str">
        <f>IFERROR(VLOOKUP(J53,Lists!J$4:L$653,2,FALSE),"")</f>
        <v/>
      </c>
      <c r="N53" s="174" t="str">
        <f>IFERROR(VLOOKUP(J53,Lists!J$4:L$653,3,FALSE),"")</f>
        <v/>
      </c>
      <c r="O53" s="175" t="str">
        <f t="shared" si="13"/>
        <v/>
      </c>
      <c r="P53" s="61"/>
      <c r="Q53" s="164"/>
      <c r="R53" s="164"/>
      <c r="S53" s="85"/>
      <c r="T53" s="97"/>
      <c r="U53" s="52"/>
      <c r="V53" s="85"/>
      <c r="W53" s="98"/>
      <c r="X53" s="107"/>
      <c r="Y53" s="79" t="str">
        <f>IFERROR(VLOOKUP(I53,Lists!A$4:B$11,2,FALSE),"")</f>
        <v/>
      </c>
      <c r="Z53" s="79" t="str">
        <f>IFERROR(VLOOKUP(#REF!,Lists!A$12:B$67,2,FALSE),"")</f>
        <v/>
      </c>
      <c r="AA53" s="82" t="str">
        <f t="shared" si="1"/>
        <v>P</v>
      </c>
      <c r="AB53" s="93" t="str">
        <f t="shared" si="2"/>
        <v>P</v>
      </c>
      <c r="AC53" s="93" t="str">
        <f>IF(L53&lt;&gt;0,IF(S53="Yes",IF(#REF!="","P",""),""),"")</f>
        <v/>
      </c>
      <c r="AD53" s="93" t="str">
        <f t="shared" si="3"/>
        <v/>
      </c>
      <c r="AE53" s="93" t="str">
        <f t="shared" si="4"/>
        <v/>
      </c>
      <c r="AF53" s="93" t="str">
        <f t="shared" si="5"/>
        <v/>
      </c>
      <c r="BO53" s="64" t="str">
        <f t="shared" si="6"/>
        <v/>
      </c>
      <c r="BP53" s="64" t="str">
        <f t="shared" si="7"/>
        <v/>
      </c>
      <c r="BQ53" s="64" t="str">
        <f t="shared" si="8"/>
        <v/>
      </c>
      <c r="BR53" s="64" t="str">
        <f t="shared" si="9"/>
        <v/>
      </c>
      <c r="BU53" s="64" t="str">
        <f t="shared" si="10"/>
        <v/>
      </c>
      <c r="CY53" s="38" t="str">
        <f t="shared" si="12"/>
        <v>P</v>
      </c>
    </row>
    <row r="54" spans="1:103" ht="20.100000000000001" customHeight="1" x14ac:dyDescent="0.3">
      <c r="A54" s="82">
        <f>ROW()</f>
        <v>54</v>
      </c>
      <c r="B54" s="129" t="str">
        <f t="shared" si="11"/>
        <v/>
      </c>
      <c r="C54" s="129" t="str">
        <f t="shared" si="0"/>
        <v/>
      </c>
      <c r="D54" s="129" t="str">
        <f>IF(C54="","",COUNTIFS(C$11:C54,"&gt;0"))</f>
        <v/>
      </c>
      <c r="E54" s="52"/>
      <c r="F54" s="53"/>
      <c r="G54" s="53"/>
      <c r="H54" s="52"/>
      <c r="I54" s="163"/>
      <c r="J54" s="63"/>
      <c r="K54" s="246"/>
      <c r="L54" s="245" t="str">
        <f t="shared" si="14"/>
        <v/>
      </c>
      <c r="M54" s="173" t="str">
        <f>IFERROR(VLOOKUP(J54,Lists!J$4:L$653,2,FALSE),"")</f>
        <v/>
      </c>
      <c r="N54" s="174" t="str">
        <f>IFERROR(VLOOKUP(J54,Lists!J$4:L$653,3,FALSE),"")</f>
        <v/>
      </c>
      <c r="O54" s="175" t="str">
        <f t="shared" si="13"/>
        <v/>
      </c>
      <c r="P54" s="61"/>
      <c r="Q54" s="164"/>
      <c r="R54" s="164"/>
      <c r="S54" s="85"/>
      <c r="T54" s="97"/>
      <c r="U54" s="52"/>
      <c r="V54" s="85"/>
      <c r="W54" s="98"/>
      <c r="X54" s="107"/>
      <c r="Y54" s="79" t="str">
        <f>IFERROR(VLOOKUP(I54,Lists!A$4:B$11,2,FALSE),"")</f>
        <v/>
      </c>
      <c r="Z54" s="79" t="str">
        <f>IFERROR(VLOOKUP(#REF!,Lists!A$12:B$67,2,FALSE),"")</f>
        <v/>
      </c>
      <c r="AA54" s="82" t="str">
        <f t="shared" si="1"/>
        <v>P</v>
      </c>
      <c r="AB54" s="93" t="str">
        <f t="shared" si="2"/>
        <v>P</v>
      </c>
      <c r="AC54" s="93" t="str">
        <f>IF(L54&lt;&gt;0,IF(S54="Yes",IF(#REF!="","P",""),""),"")</f>
        <v/>
      </c>
      <c r="AD54" s="93" t="str">
        <f t="shared" si="3"/>
        <v/>
      </c>
      <c r="AE54" s="93" t="str">
        <f t="shared" si="4"/>
        <v/>
      </c>
      <c r="AF54" s="93" t="str">
        <f t="shared" si="5"/>
        <v/>
      </c>
      <c r="BO54" s="64" t="str">
        <f t="shared" si="6"/>
        <v/>
      </c>
      <c r="BP54" s="64" t="str">
        <f t="shared" si="7"/>
        <v/>
      </c>
      <c r="BQ54" s="64" t="str">
        <f t="shared" si="8"/>
        <v/>
      </c>
      <c r="BR54" s="64" t="str">
        <f t="shared" si="9"/>
        <v/>
      </c>
      <c r="BU54" s="64" t="str">
        <f t="shared" si="10"/>
        <v/>
      </c>
      <c r="CY54" s="38" t="str">
        <f t="shared" si="12"/>
        <v>P</v>
      </c>
    </row>
    <row r="55" spans="1:103" ht="20.100000000000001" customHeight="1" x14ac:dyDescent="0.3">
      <c r="A55" s="82">
        <f>ROW()</f>
        <v>55</v>
      </c>
      <c r="B55" s="129" t="str">
        <f t="shared" si="11"/>
        <v/>
      </c>
      <c r="C55" s="129" t="str">
        <f t="shared" si="0"/>
        <v/>
      </c>
      <c r="D55" s="129" t="str">
        <f>IF(C55="","",COUNTIFS(C$11:C55,"&gt;0"))</f>
        <v/>
      </c>
      <c r="E55" s="52"/>
      <c r="F55" s="53"/>
      <c r="G55" s="53"/>
      <c r="H55" s="52"/>
      <c r="I55" s="163"/>
      <c r="J55" s="63"/>
      <c r="K55" s="246"/>
      <c r="L55" s="245" t="str">
        <f t="shared" si="14"/>
        <v/>
      </c>
      <c r="M55" s="173" t="str">
        <f>IFERROR(VLOOKUP(J55,Lists!J$4:L$653,2,FALSE),"")</f>
        <v/>
      </c>
      <c r="N55" s="174" t="str">
        <f>IFERROR(VLOOKUP(J55,Lists!J$4:L$653,3,FALSE),"")</f>
        <v/>
      </c>
      <c r="O55" s="175" t="str">
        <f t="shared" si="13"/>
        <v/>
      </c>
      <c r="P55" s="61"/>
      <c r="Q55" s="164"/>
      <c r="R55" s="164"/>
      <c r="S55" s="85"/>
      <c r="T55" s="97"/>
      <c r="U55" s="52"/>
      <c r="V55" s="85"/>
      <c r="W55" s="98"/>
      <c r="X55" s="107"/>
      <c r="Y55" s="79" t="str">
        <f>IFERROR(VLOOKUP(I55,Lists!A$4:B$11,2,FALSE),"")</f>
        <v/>
      </c>
      <c r="Z55" s="79" t="str">
        <f>IFERROR(VLOOKUP(#REF!,Lists!A$12:B$67,2,FALSE),"")</f>
        <v/>
      </c>
      <c r="AA55" s="82" t="str">
        <f t="shared" si="1"/>
        <v>P</v>
      </c>
      <c r="AB55" s="93" t="str">
        <f t="shared" si="2"/>
        <v>P</v>
      </c>
      <c r="AC55" s="93" t="str">
        <f>IF(L55&lt;&gt;0,IF(S55="Yes",IF(#REF!="","P",""),""),"")</f>
        <v/>
      </c>
      <c r="AD55" s="93" t="str">
        <f t="shared" si="3"/>
        <v/>
      </c>
      <c r="AE55" s="93" t="str">
        <f t="shared" si="4"/>
        <v/>
      </c>
      <c r="AF55" s="93" t="str">
        <f t="shared" si="5"/>
        <v/>
      </c>
      <c r="BO55" s="64" t="str">
        <f t="shared" si="6"/>
        <v/>
      </c>
      <c r="BP55" s="64" t="str">
        <f t="shared" si="7"/>
        <v/>
      </c>
      <c r="BQ55" s="64" t="str">
        <f t="shared" si="8"/>
        <v/>
      </c>
      <c r="BR55" s="64" t="str">
        <f t="shared" si="9"/>
        <v/>
      </c>
      <c r="BU55" s="64" t="str">
        <f t="shared" si="10"/>
        <v/>
      </c>
      <c r="CY55" s="38" t="str">
        <f t="shared" si="12"/>
        <v>P</v>
      </c>
    </row>
    <row r="56" spans="1:103" ht="20.100000000000001" customHeight="1" x14ac:dyDescent="0.3">
      <c r="A56" s="82">
        <f>ROW()</f>
        <v>56</v>
      </c>
      <c r="B56" s="129" t="str">
        <f t="shared" si="11"/>
        <v/>
      </c>
      <c r="C56" s="129" t="str">
        <f t="shared" si="0"/>
        <v/>
      </c>
      <c r="D56" s="129" t="str">
        <f>IF(C56="","",COUNTIFS(C$11:C56,"&gt;0"))</f>
        <v/>
      </c>
      <c r="E56" s="52"/>
      <c r="F56" s="53"/>
      <c r="G56" s="53"/>
      <c r="H56" s="52"/>
      <c r="I56" s="163"/>
      <c r="J56" s="63"/>
      <c r="K56" s="246"/>
      <c r="L56" s="245" t="str">
        <f t="shared" si="14"/>
        <v/>
      </c>
      <c r="M56" s="173" t="str">
        <f>IFERROR(VLOOKUP(J56,Lists!J$4:L$653,2,FALSE),"")</f>
        <v/>
      </c>
      <c r="N56" s="174" t="str">
        <f>IFERROR(VLOOKUP(J56,Lists!J$4:L$653,3,FALSE),"")</f>
        <v/>
      </c>
      <c r="O56" s="175" t="str">
        <f t="shared" si="13"/>
        <v/>
      </c>
      <c r="P56" s="61"/>
      <c r="Q56" s="164"/>
      <c r="R56" s="164"/>
      <c r="S56" s="85"/>
      <c r="T56" s="97"/>
      <c r="U56" s="52"/>
      <c r="V56" s="85"/>
      <c r="W56" s="98"/>
      <c r="X56" s="107"/>
      <c r="Y56" s="79" t="str">
        <f>IFERROR(VLOOKUP(I56,Lists!A$4:B$11,2,FALSE),"")</f>
        <v/>
      </c>
      <c r="Z56" s="79" t="str">
        <f>IFERROR(VLOOKUP(#REF!,Lists!A$12:B$67,2,FALSE),"")</f>
        <v/>
      </c>
      <c r="AA56" s="82" t="str">
        <f t="shared" si="1"/>
        <v>P</v>
      </c>
      <c r="AB56" s="93" t="str">
        <f t="shared" si="2"/>
        <v>P</v>
      </c>
      <c r="AC56" s="93" t="str">
        <f>IF(L56&lt;&gt;0,IF(S56="Yes",IF(#REF!="","P",""),""),"")</f>
        <v/>
      </c>
      <c r="AD56" s="93" t="str">
        <f t="shared" si="3"/>
        <v/>
      </c>
      <c r="AE56" s="93" t="str">
        <f t="shared" si="4"/>
        <v/>
      </c>
      <c r="AF56" s="93" t="str">
        <f t="shared" si="5"/>
        <v/>
      </c>
      <c r="BO56" s="64" t="str">
        <f t="shared" si="6"/>
        <v/>
      </c>
      <c r="BP56" s="64" t="str">
        <f t="shared" si="7"/>
        <v/>
      </c>
      <c r="BQ56" s="64" t="str">
        <f t="shared" si="8"/>
        <v/>
      </c>
      <c r="BR56" s="64" t="str">
        <f t="shared" si="9"/>
        <v/>
      </c>
      <c r="BU56" s="64" t="str">
        <f t="shared" si="10"/>
        <v/>
      </c>
      <c r="CY56" s="38" t="str">
        <f t="shared" si="12"/>
        <v>P</v>
      </c>
    </row>
    <row r="57" spans="1:103" ht="20.100000000000001" customHeight="1" x14ac:dyDescent="0.3">
      <c r="A57" s="82">
        <f>ROW()</f>
        <v>57</v>
      </c>
      <c r="B57" s="129" t="str">
        <f t="shared" si="11"/>
        <v/>
      </c>
      <c r="C57" s="129" t="str">
        <f t="shared" si="0"/>
        <v/>
      </c>
      <c r="D57" s="129" t="str">
        <f>IF(C57="","",COUNTIFS(C$11:C57,"&gt;0"))</f>
        <v/>
      </c>
      <c r="E57" s="52"/>
      <c r="F57" s="53"/>
      <c r="G57" s="53"/>
      <c r="H57" s="52"/>
      <c r="I57" s="163"/>
      <c r="J57" s="63"/>
      <c r="K57" s="246"/>
      <c r="L57" s="245" t="str">
        <f t="shared" si="14"/>
        <v/>
      </c>
      <c r="M57" s="173" t="str">
        <f>IFERROR(VLOOKUP(J57,Lists!J$4:L$653,2,FALSE),"")</f>
        <v/>
      </c>
      <c r="N57" s="174" t="str">
        <f>IFERROR(VLOOKUP(J57,Lists!J$4:L$653,3,FALSE),"")</f>
        <v/>
      </c>
      <c r="O57" s="175" t="str">
        <f t="shared" si="13"/>
        <v/>
      </c>
      <c r="P57" s="61"/>
      <c r="Q57" s="164"/>
      <c r="R57" s="164"/>
      <c r="S57" s="85"/>
      <c r="T57" s="97"/>
      <c r="U57" s="52"/>
      <c r="V57" s="85"/>
      <c r="W57" s="98"/>
      <c r="X57" s="107"/>
      <c r="Y57" s="79" t="str">
        <f>IFERROR(VLOOKUP(I57,Lists!A$4:B$11,2,FALSE),"")</f>
        <v/>
      </c>
      <c r="Z57" s="79" t="str">
        <f>IFERROR(VLOOKUP(#REF!,Lists!A$12:B$67,2,FALSE),"")</f>
        <v/>
      </c>
      <c r="AA57" s="82" t="str">
        <f t="shared" si="1"/>
        <v>P</v>
      </c>
      <c r="AB57" s="93" t="str">
        <f t="shared" si="2"/>
        <v>P</v>
      </c>
      <c r="AC57" s="93" t="str">
        <f>IF(L57&lt;&gt;0,IF(S57="Yes",IF(#REF!="","P",""),""),"")</f>
        <v/>
      </c>
      <c r="AD57" s="93" t="str">
        <f t="shared" si="3"/>
        <v/>
      </c>
      <c r="AE57" s="93" t="str">
        <f t="shared" si="4"/>
        <v/>
      </c>
      <c r="AF57" s="93" t="str">
        <f t="shared" si="5"/>
        <v/>
      </c>
      <c r="BO57" s="64" t="str">
        <f t="shared" si="6"/>
        <v/>
      </c>
      <c r="BP57" s="64" t="str">
        <f t="shared" si="7"/>
        <v/>
      </c>
      <c r="BQ57" s="64" t="str">
        <f t="shared" si="8"/>
        <v/>
      </c>
      <c r="BR57" s="64" t="str">
        <f t="shared" si="9"/>
        <v/>
      </c>
      <c r="BU57" s="64" t="str">
        <f t="shared" si="10"/>
        <v/>
      </c>
      <c r="CY57" s="38" t="str">
        <f t="shared" si="12"/>
        <v>P</v>
      </c>
    </row>
    <row r="58" spans="1:103" ht="20.100000000000001" customHeight="1" x14ac:dyDescent="0.3">
      <c r="A58" s="82">
        <f>ROW()</f>
        <v>58</v>
      </c>
      <c r="B58" s="129" t="str">
        <f t="shared" si="11"/>
        <v/>
      </c>
      <c r="C58" s="129" t="str">
        <f t="shared" si="0"/>
        <v/>
      </c>
      <c r="D58" s="129" t="str">
        <f>IF(C58="","",COUNTIFS(C$11:C58,"&gt;0"))</f>
        <v/>
      </c>
      <c r="E58" s="52"/>
      <c r="F58" s="53"/>
      <c r="G58" s="53"/>
      <c r="H58" s="52"/>
      <c r="I58" s="163"/>
      <c r="J58" s="63"/>
      <c r="K58" s="246"/>
      <c r="L58" s="245" t="str">
        <f t="shared" si="14"/>
        <v/>
      </c>
      <c r="M58" s="173" t="str">
        <f>IFERROR(VLOOKUP(J58,Lists!J$4:L$653,2,FALSE),"")</f>
        <v/>
      </c>
      <c r="N58" s="174" t="str">
        <f>IFERROR(VLOOKUP(J58,Lists!J$4:L$653,3,FALSE),"")</f>
        <v/>
      </c>
      <c r="O58" s="175" t="str">
        <f t="shared" si="13"/>
        <v/>
      </c>
      <c r="P58" s="61"/>
      <c r="Q58" s="164"/>
      <c r="R58" s="164"/>
      <c r="S58" s="85"/>
      <c r="T58" s="97"/>
      <c r="U58" s="52"/>
      <c r="V58" s="85"/>
      <c r="W58" s="98"/>
      <c r="X58" s="107"/>
      <c r="Y58" s="79" t="str">
        <f>IFERROR(VLOOKUP(I58,Lists!A$4:B$11,2,FALSE),"")</f>
        <v/>
      </c>
      <c r="Z58" s="79" t="str">
        <f>IFERROR(VLOOKUP(#REF!,Lists!A$12:B$67,2,FALSE),"")</f>
        <v/>
      </c>
      <c r="AA58" s="82" t="str">
        <f t="shared" si="1"/>
        <v>P</v>
      </c>
      <c r="AB58" s="93" t="str">
        <f t="shared" si="2"/>
        <v>P</v>
      </c>
      <c r="AC58" s="93" t="str">
        <f>IF(L58&lt;&gt;0,IF(S58="Yes",IF(#REF!="","P",""),""),"")</f>
        <v/>
      </c>
      <c r="AD58" s="93" t="str">
        <f t="shared" si="3"/>
        <v/>
      </c>
      <c r="AE58" s="93" t="str">
        <f t="shared" si="4"/>
        <v/>
      </c>
      <c r="AF58" s="93" t="str">
        <f t="shared" si="5"/>
        <v/>
      </c>
      <c r="BO58" s="64" t="str">
        <f t="shared" si="6"/>
        <v/>
      </c>
      <c r="BP58" s="64" t="str">
        <f t="shared" si="7"/>
        <v/>
      </c>
      <c r="BQ58" s="64" t="str">
        <f t="shared" si="8"/>
        <v/>
      </c>
      <c r="BR58" s="64" t="str">
        <f t="shared" si="9"/>
        <v/>
      </c>
      <c r="BU58" s="64" t="str">
        <f t="shared" si="10"/>
        <v/>
      </c>
      <c r="CY58" s="38" t="str">
        <f t="shared" si="12"/>
        <v>P</v>
      </c>
    </row>
    <row r="59" spans="1:103" ht="20.100000000000001" customHeight="1" x14ac:dyDescent="0.3">
      <c r="A59" s="82">
        <f>ROW()</f>
        <v>59</v>
      </c>
      <c r="B59" s="129" t="str">
        <f t="shared" si="11"/>
        <v/>
      </c>
      <c r="C59" s="129" t="str">
        <f t="shared" si="0"/>
        <v/>
      </c>
      <c r="D59" s="129" t="str">
        <f>IF(C59="","",COUNTIFS(C$11:C59,"&gt;0"))</f>
        <v/>
      </c>
      <c r="E59" s="52"/>
      <c r="F59" s="53"/>
      <c r="G59" s="53"/>
      <c r="H59" s="52"/>
      <c r="I59" s="163"/>
      <c r="J59" s="63"/>
      <c r="K59" s="246"/>
      <c r="L59" s="245" t="str">
        <f t="shared" si="14"/>
        <v/>
      </c>
      <c r="M59" s="173" t="str">
        <f>IFERROR(VLOOKUP(J59,Lists!J$4:L$653,2,FALSE),"")</f>
        <v/>
      </c>
      <c r="N59" s="174" t="str">
        <f>IFERROR(VLOOKUP(J59,Lists!J$4:L$653,3,FALSE),"")</f>
        <v/>
      </c>
      <c r="O59" s="175" t="str">
        <f t="shared" si="13"/>
        <v/>
      </c>
      <c r="P59" s="61"/>
      <c r="Q59" s="164"/>
      <c r="R59" s="164"/>
      <c r="S59" s="85"/>
      <c r="T59" s="97"/>
      <c r="U59" s="52"/>
      <c r="V59" s="85"/>
      <c r="W59" s="98"/>
      <c r="X59" s="107"/>
      <c r="Y59" s="79" t="str">
        <f>IFERROR(VLOOKUP(I59,Lists!A$4:B$11,2,FALSE),"")</f>
        <v/>
      </c>
      <c r="Z59" s="79" t="str">
        <f>IFERROR(VLOOKUP(#REF!,Lists!A$12:B$67,2,FALSE),"")</f>
        <v/>
      </c>
      <c r="AA59" s="82" t="str">
        <f t="shared" si="1"/>
        <v>P</v>
      </c>
      <c r="AB59" s="93" t="str">
        <f t="shared" si="2"/>
        <v>P</v>
      </c>
      <c r="AC59" s="93" t="str">
        <f>IF(L59&lt;&gt;0,IF(S59="Yes",IF(#REF!="","P",""),""),"")</f>
        <v/>
      </c>
      <c r="AD59" s="93" t="str">
        <f t="shared" si="3"/>
        <v/>
      </c>
      <c r="AE59" s="93" t="str">
        <f t="shared" si="4"/>
        <v/>
      </c>
      <c r="AF59" s="93" t="str">
        <f t="shared" si="5"/>
        <v/>
      </c>
      <c r="BO59" s="64" t="str">
        <f t="shared" si="6"/>
        <v/>
      </c>
      <c r="BP59" s="64" t="str">
        <f t="shared" si="7"/>
        <v/>
      </c>
      <c r="BQ59" s="64" t="str">
        <f t="shared" si="8"/>
        <v/>
      </c>
      <c r="BR59" s="64" t="str">
        <f t="shared" si="9"/>
        <v/>
      </c>
      <c r="BU59" s="64" t="str">
        <f t="shared" si="10"/>
        <v/>
      </c>
      <c r="CY59" s="38" t="str">
        <f t="shared" si="12"/>
        <v>P</v>
      </c>
    </row>
    <row r="60" spans="1:103" ht="20.100000000000001" customHeight="1" x14ac:dyDescent="0.3">
      <c r="A60" s="82">
        <f>ROW()</f>
        <v>60</v>
      </c>
      <c r="B60" s="129" t="str">
        <f t="shared" si="11"/>
        <v/>
      </c>
      <c r="C60" s="129" t="str">
        <f t="shared" si="0"/>
        <v/>
      </c>
      <c r="D60" s="129" t="str">
        <f>IF(C60="","",COUNTIFS(C$11:C60,"&gt;0"))</f>
        <v/>
      </c>
      <c r="E60" s="52"/>
      <c r="F60" s="53"/>
      <c r="G60" s="53"/>
      <c r="H60" s="52"/>
      <c r="I60" s="163"/>
      <c r="J60" s="63"/>
      <c r="K60" s="246"/>
      <c r="L60" s="245" t="str">
        <f t="shared" si="14"/>
        <v/>
      </c>
      <c r="M60" s="173" t="str">
        <f>IFERROR(VLOOKUP(J60,Lists!J$4:L$653,2,FALSE),"")</f>
        <v/>
      </c>
      <c r="N60" s="174" t="str">
        <f>IFERROR(VLOOKUP(J60,Lists!J$4:L$653,3,FALSE),"")</f>
        <v/>
      </c>
      <c r="O60" s="175" t="str">
        <f t="shared" si="13"/>
        <v/>
      </c>
      <c r="P60" s="61"/>
      <c r="Q60" s="164"/>
      <c r="R60" s="164"/>
      <c r="S60" s="85"/>
      <c r="T60" s="97"/>
      <c r="U60" s="52"/>
      <c r="V60" s="85"/>
      <c r="W60" s="98"/>
      <c r="X60" s="107"/>
      <c r="Y60" s="79" t="str">
        <f>IFERROR(VLOOKUP(I60,Lists!A$4:B$11,2,FALSE),"")</f>
        <v/>
      </c>
      <c r="Z60" s="79" t="str">
        <f>IFERROR(VLOOKUP(#REF!,Lists!A$12:B$67,2,FALSE),"")</f>
        <v/>
      </c>
      <c r="AA60" s="82" t="str">
        <f t="shared" si="1"/>
        <v>P</v>
      </c>
      <c r="AB60" s="93" t="str">
        <f t="shared" si="2"/>
        <v>P</v>
      </c>
      <c r="AC60" s="93" t="str">
        <f>IF(L60&lt;&gt;0,IF(S60="Yes",IF(#REF!="","P",""),""),"")</f>
        <v/>
      </c>
      <c r="AD60" s="93" t="str">
        <f t="shared" si="3"/>
        <v/>
      </c>
      <c r="AE60" s="93" t="str">
        <f t="shared" si="4"/>
        <v/>
      </c>
      <c r="AF60" s="93" t="str">
        <f t="shared" si="5"/>
        <v/>
      </c>
      <c r="BO60" s="64" t="str">
        <f t="shared" si="6"/>
        <v/>
      </c>
      <c r="BP60" s="64" t="str">
        <f t="shared" si="7"/>
        <v/>
      </c>
      <c r="BQ60" s="64" t="str">
        <f t="shared" si="8"/>
        <v/>
      </c>
      <c r="BR60" s="64" t="str">
        <f t="shared" si="9"/>
        <v/>
      </c>
      <c r="BU60" s="64" t="str">
        <f t="shared" si="10"/>
        <v/>
      </c>
      <c r="CY60" s="38" t="str">
        <f t="shared" si="12"/>
        <v>P</v>
      </c>
    </row>
    <row r="61" spans="1:103" ht="20.100000000000001" customHeight="1" x14ac:dyDescent="0.3">
      <c r="A61" s="82">
        <f>ROW()</f>
        <v>61</v>
      </c>
      <c r="B61" s="129" t="str">
        <f t="shared" si="11"/>
        <v/>
      </c>
      <c r="C61" s="129" t="str">
        <f t="shared" si="0"/>
        <v/>
      </c>
      <c r="D61" s="129" t="str">
        <f>IF(C61="","",COUNTIFS(C$11:C61,"&gt;0"))</f>
        <v/>
      </c>
      <c r="E61" s="52"/>
      <c r="F61" s="53"/>
      <c r="G61" s="53"/>
      <c r="H61" s="52"/>
      <c r="I61" s="163"/>
      <c r="J61" s="63"/>
      <c r="K61" s="246"/>
      <c r="L61" s="245" t="str">
        <f t="shared" si="14"/>
        <v/>
      </c>
      <c r="M61" s="173" t="str">
        <f>IFERROR(VLOOKUP(J61,Lists!J$4:L$653,2,FALSE),"")</f>
        <v/>
      </c>
      <c r="N61" s="174" t="str">
        <f>IFERROR(VLOOKUP(J61,Lists!J$4:L$653,3,FALSE),"")</f>
        <v/>
      </c>
      <c r="O61" s="175" t="str">
        <f t="shared" si="13"/>
        <v/>
      </c>
      <c r="P61" s="61"/>
      <c r="Q61" s="164"/>
      <c r="R61" s="164"/>
      <c r="S61" s="85"/>
      <c r="T61" s="97"/>
      <c r="U61" s="52"/>
      <c r="V61" s="85"/>
      <c r="W61" s="98"/>
      <c r="X61" s="107"/>
      <c r="Y61" s="79" t="str">
        <f>IFERROR(VLOOKUP(I61,Lists!A$4:B$11,2,FALSE),"")</f>
        <v/>
      </c>
      <c r="Z61" s="79" t="str">
        <f>IFERROR(VLOOKUP(#REF!,Lists!A$12:B$67,2,FALSE),"")</f>
        <v/>
      </c>
      <c r="AA61" s="82" t="str">
        <f t="shared" si="1"/>
        <v>P</v>
      </c>
      <c r="AB61" s="93" t="str">
        <f t="shared" si="2"/>
        <v>P</v>
      </c>
      <c r="AC61" s="93" t="str">
        <f>IF(L61&lt;&gt;0,IF(S61="Yes",IF(#REF!="","P",""),""),"")</f>
        <v/>
      </c>
      <c r="AD61" s="93" t="str">
        <f t="shared" si="3"/>
        <v/>
      </c>
      <c r="AE61" s="93" t="str">
        <f t="shared" si="4"/>
        <v/>
      </c>
      <c r="AF61" s="93" t="str">
        <f t="shared" si="5"/>
        <v/>
      </c>
      <c r="BO61" s="64" t="str">
        <f t="shared" si="6"/>
        <v/>
      </c>
      <c r="BP61" s="64" t="str">
        <f t="shared" si="7"/>
        <v/>
      </c>
      <c r="BQ61" s="64" t="str">
        <f t="shared" si="8"/>
        <v/>
      </c>
      <c r="BR61" s="64" t="str">
        <f t="shared" si="9"/>
        <v/>
      </c>
      <c r="BU61" s="64" t="str">
        <f t="shared" si="10"/>
        <v/>
      </c>
      <c r="CY61" s="38" t="str">
        <f t="shared" si="12"/>
        <v>P</v>
      </c>
    </row>
    <row r="62" spans="1:103" ht="20.100000000000001" customHeight="1" x14ac:dyDescent="0.3">
      <c r="A62" s="82">
        <f>ROW()</f>
        <v>62</v>
      </c>
      <c r="B62" s="129" t="str">
        <f t="shared" si="11"/>
        <v/>
      </c>
      <c r="C62" s="129" t="str">
        <f t="shared" si="0"/>
        <v/>
      </c>
      <c r="D62" s="129" t="str">
        <f>IF(C62="","",COUNTIFS(C$11:C62,"&gt;0"))</f>
        <v/>
      </c>
      <c r="E62" s="52"/>
      <c r="F62" s="53"/>
      <c r="G62" s="53"/>
      <c r="H62" s="52"/>
      <c r="I62" s="163"/>
      <c r="J62" s="63"/>
      <c r="K62" s="246"/>
      <c r="L62" s="245" t="str">
        <f t="shared" si="14"/>
        <v/>
      </c>
      <c r="M62" s="173" t="str">
        <f>IFERROR(VLOOKUP(J62,Lists!J$4:L$653,2,FALSE),"")</f>
        <v/>
      </c>
      <c r="N62" s="174" t="str">
        <f>IFERROR(VLOOKUP(J62,Lists!J$4:L$653,3,FALSE),"")</f>
        <v/>
      </c>
      <c r="O62" s="175" t="str">
        <f t="shared" si="13"/>
        <v/>
      </c>
      <c r="P62" s="61"/>
      <c r="Q62" s="164"/>
      <c r="R62" s="164"/>
      <c r="S62" s="85"/>
      <c r="T62" s="97"/>
      <c r="U62" s="52"/>
      <c r="V62" s="85"/>
      <c r="W62" s="98"/>
      <c r="X62" s="107"/>
      <c r="Y62" s="79" t="str">
        <f>IFERROR(VLOOKUP(I62,Lists!A$4:B$11,2,FALSE),"")</f>
        <v/>
      </c>
      <c r="Z62" s="79" t="str">
        <f>IFERROR(VLOOKUP(#REF!,Lists!A$12:B$67,2,FALSE),"")</f>
        <v/>
      </c>
      <c r="AA62" s="82" t="str">
        <f t="shared" si="1"/>
        <v>P</v>
      </c>
      <c r="AB62" s="93" t="str">
        <f t="shared" si="2"/>
        <v>P</v>
      </c>
      <c r="AC62" s="93" t="str">
        <f>IF(L62&lt;&gt;0,IF(S62="Yes",IF(#REF!="","P",""),""),"")</f>
        <v/>
      </c>
      <c r="AD62" s="93" t="str">
        <f t="shared" si="3"/>
        <v/>
      </c>
      <c r="AE62" s="93" t="str">
        <f t="shared" si="4"/>
        <v/>
      </c>
      <c r="AF62" s="93" t="str">
        <f t="shared" si="5"/>
        <v/>
      </c>
      <c r="BO62" s="64" t="str">
        <f t="shared" si="6"/>
        <v/>
      </c>
      <c r="BP62" s="64" t="str">
        <f t="shared" si="7"/>
        <v/>
      </c>
      <c r="BQ62" s="64" t="str">
        <f t="shared" si="8"/>
        <v/>
      </c>
      <c r="BR62" s="64" t="str">
        <f t="shared" si="9"/>
        <v/>
      </c>
      <c r="BU62" s="64" t="str">
        <f t="shared" si="10"/>
        <v/>
      </c>
      <c r="CY62" s="38" t="str">
        <f t="shared" si="12"/>
        <v>P</v>
      </c>
    </row>
    <row r="63" spans="1:103" ht="20.100000000000001" customHeight="1" x14ac:dyDescent="0.3">
      <c r="A63" s="82">
        <f>ROW()</f>
        <v>63</v>
      </c>
      <c r="B63" s="129" t="str">
        <f t="shared" si="11"/>
        <v/>
      </c>
      <c r="C63" s="129" t="str">
        <f t="shared" si="0"/>
        <v/>
      </c>
      <c r="D63" s="129" t="str">
        <f>IF(C63="","",COUNTIFS(C$11:C63,"&gt;0"))</f>
        <v/>
      </c>
      <c r="E63" s="52"/>
      <c r="F63" s="53"/>
      <c r="G63" s="53"/>
      <c r="H63" s="52"/>
      <c r="I63" s="163"/>
      <c r="J63" s="63"/>
      <c r="K63" s="246"/>
      <c r="L63" s="245" t="str">
        <f t="shared" si="14"/>
        <v/>
      </c>
      <c r="M63" s="173" t="str">
        <f>IFERROR(VLOOKUP(J63,Lists!J$4:L$653,2,FALSE),"")</f>
        <v/>
      </c>
      <c r="N63" s="174" t="str">
        <f>IFERROR(VLOOKUP(J63,Lists!J$4:L$653,3,FALSE),"")</f>
        <v/>
      </c>
      <c r="O63" s="175" t="str">
        <f t="shared" si="13"/>
        <v/>
      </c>
      <c r="P63" s="61"/>
      <c r="Q63" s="164"/>
      <c r="R63" s="164"/>
      <c r="S63" s="85"/>
      <c r="T63" s="97"/>
      <c r="U63" s="52"/>
      <c r="V63" s="85"/>
      <c r="W63" s="98"/>
      <c r="X63" s="107"/>
      <c r="Y63" s="79" t="str">
        <f>IFERROR(VLOOKUP(I63,Lists!A$4:B$11,2,FALSE),"")</f>
        <v/>
      </c>
      <c r="Z63" s="79" t="str">
        <f>IFERROR(VLOOKUP(#REF!,Lists!A$12:B$67,2,FALSE),"")</f>
        <v/>
      </c>
      <c r="AA63" s="82" t="str">
        <f t="shared" si="1"/>
        <v>P</v>
      </c>
      <c r="AB63" s="93" t="str">
        <f t="shared" si="2"/>
        <v>P</v>
      </c>
      <c r="AC63" s="93" t="str">
        <f>IF(L63&lt;&gt;0,IF(S63="Yes",IF(#REF!="","P",""),""),"")</f>
        <v/>
      </c>
      <c r="AD63" s="93" t="str">
        <f t="shared" si="3"/>
        <v/>
      </c>
      <c r="AE63" s="93" t="str">
        <f t="shared" si="4"/>
        <v/>
      </c>
      <c r="AF63" s="93" t="str">
        <f t="shared" si="5"/>
        <v/>
      </c>
      <c r="BO63" s="64" t="str">
        <f t="shared" si="6"/>
        <v/>
      </c>
      <c r="BP63" s="64" t="str">
        <f t="shared" si="7"/>
        <v/>
      </c>
      <c r="BQ63" s="64" t="str">
        <f t="shared" si="8"/>
        <v/>
      </c>
      <c r="BR63" s="64" t="str">
        <f t="shared" si="9"/>
        <v/>
      </c>
      <c r="BU63" s="64" t="str">
        <f t="shared" si="10"/>
        <v/>
      </c>
      <c r="CY63" s="38" t="str">
        <f t="shared" si="12"/>
        <v>P</v>
      </c>
    </row>
    <row r="64" spans="1:103" ht="20.100000000000001" customHeight="1" x14ac:dyDescent="0.3">
      <c r="A64" s="82">
        <f>ROW()</f>
        <v>64</v>
      </c>
      <c r="B64" s="129" t="str">
        <f t="shared" si="11"/>
        <v/>
      </c>
      <c r="C64" s="129" t="str">
        <f t="shared" si="0"/>
        <v/>
      </c>
      <c r="D64" s="129" t="str">
        <f>IF(C64="","",COUNTIFS(C$11:C64,"&gt;0"))</f>
        <v/>
      </c>
      <c r="E64" s="52"/>
      <c r="F64" s="53"/>
      <c r="G64" s="53"/>
      <c r="H64" s="52"/>
      <c r="I64" s="163"/>
      <c r="J64" s="63"/>
      <c r="K64" s="246"/>
      <c r="L64" s="245" t="str">
        <f t="shared" si="14"/>
        <v/>
      </c>
      <c r="M64" s="173" t="str">
        <f>IFERROR(VLOOKUP(J64,Lists!J$4:L$653,2,FALSE),"")</f>
        <v/>
      </c>
      <c r="N64" s="174" t="str">
        <f>IFERROR(VLOOKUP(J64,Lists!J$4:L$653,3,FALSE),"")</f>
        <v/>
      </c>
      <c r="O64" s="175" t="str">
        <f t="shared" si="13"/>
        <v/>
      </c>
      <c r="P64" s="61"/>
      <c r="Q64" s="164"/>
      <c r="R64" s="164"/>
      <c r="S64" s="85"/>
      <c r="T64" s="97"/>
      <c r="U64" s="52"/>
      <c r="V64" s="85"/>
      <c r="W64" s="98"/>
      <c r="X64" s="107"/>
      <c r="Y64" s="79" t="str">
        <f>IFERROR(VLOOKUP(I64,Lists!A$4:B$11,2,FALSE),"")</f>
        <v/>
      </c>
      <c r="Z64" s="79" t="str">
        <f>IFERROR(VLOOKUP(#REF!,Lists!A$12:B$67,2,FALSE),"")</f>
        <v/>
      </c>
      <c r="AA64" s="82" t="str">
        <f t="shared" si="1"/>
        <v>P</v>
      </c>
      <c r="AB64" s="93" t="str">
        <f t="shared" si="2"/>
        <v>P</v>
      </c>
      <c r="AC64" s="93" t="str">
        <f>IF(L64&lt;&gt;0,IF(S64="Yes",IF(#REF!="","P",""),""),"")</f>
        <v/>
      </c>
      <c r="AD64" s="93" t="str">
        <f t="shared" si="3"/>
        <v/>
      </c>
      <c r="AE64" s="93" t="str">
        <f t="shared" si="4"/>
        <v/>
      </c>
      <c r="AF64" s="93" t="str">
        <f t="shared" si="5"/>
        <v/>
      </c>
      <c r="BO64" s="64" t="str">
        <f t="shared" si="6"/>
        <v/>
      </c>
      <c r="BP64" s="64" t="str">
        <f t="shared" si="7"/>
        <v/>
      </c>
      <c r="BQ64" s="64" t="str">
        <f t="shared" si="8"/>
        <v/>
      </c>
      <c r="BR64" s="64" t="str">
        <f t="shared" si="9"/>
        <v/>
      </c>
      <c r="BU64" s="64" t="str">
        <f t="shared" si="10"/>
        <v/>
      </c>
      <c r="CY64" s="38" t="str">
        <f t="shared" si="12"/>
        <v>P</v>
      </c>
    </row>
    <row r="65" spans="1:103" ht="20.100000000000001" customHeight="1" x14ac:dyDescent="0.3">
      <c r="A65" s="82">
        <f>ROW()</f>
        <v>65</v>
      </c>
      <c r="B65" s="129" t="str">
        <f t="shared" si="11"/>
        <v/>
      </c>
      <c r="C65" s="129" t="str">
        <f t="shared" si="0"/>
        <v/>
      </c>
      <c r="D65" s="129" t="str">
        <f>IF(C65="","",COUNTIFS(C$11:C65,"&gt;0"))</f>
        <v/>
      </c>
      <c r="E65" s="52"/>
      <c r="F65" s="53"/>
      <c r="G65" s="53"/>
      <c r="H65" s="52"/>
      <c r="I65" s="163"/>
      <c r="J65" s="63"/>
      <c r="K65" s="246"/>
      <c r="L65" s="245" t="str">
        <f t="shared" si="14"/>
        <v/>
      </c>
      <c r="M65" s="173" t="str">
        <f>IFERROR(VLOOKUP(J65,Lists!J$4:L$653,2,FALSE),"")</f>
        <v/>
      </c>
      <c r="N65" s="174" t="str">
        <f>IFERROR(VLOOKUP(J65,Lists!J$4:L$653,3,FALSE),"")</f>
        <v/>
      </c>
      <c r="O65" s="175" t="str">
        <f t="shared" si="13"/>
        <v/>
      </c>
      <c r="P65" s="61"/>
      <c r="Q65" s="164"/>
      <c r="R65" s="164"/>
      <c r="S65" s="85"/>
      <c r="T65" s="97"/>
      <c r="U65" s="52"/>
      <c r="V65" s="85"/>
      <c r="W65" s="98"/>
      <c r="X65" s="107"/>
      <c r="Y65" s="79" t="str">
        <f>IFERROR(VLOOKUP(I65,Lists!A$4:B$11,2,FALSE),"")</f>
        <v/>
      </c>
      <c r="Z65" s="79" t="str">
        <f>IFERROR(VLOOKUP(#REF!,Lists!A$12:B$67,2,FALSE),"")</f>
        <v/>
      </c>
      <c r="AA65" s="82" t="str">
        <f t="shared" si="1"/>
        <v>P</v>
      </c>
      <c r="AB65" s="93" t="str">
        <f t="shared" si="2"/>
        <v>P</v>
      </c>
      <c r="AC65" s="93" t="str">
        <f>IF(L65&lt;&gt;0,IF(S65="Yes",IF(#REF!="","P",""),""),"")</f>
        <v/>
      </c>
      <c r="AD65" s="93" t="str">
        <f t="shared" si="3"/>
        <v/>
      </c>
      <c r="AE65" s="93" t="str">
        <f t="shared" si="4"/>
        <v/>
      </c>
      <c r="AF65" s="93" t="str">
        <f t="shared" si="5"/>
        <v/>
      </c>
      <c r="BO65" s="64" t="str">
        <f t="shared" si="6"/>
        <v/>
      </c>
      <c r="BP65" s="64" t="str">
        <f t="shared" si="7"/>
        <v/>
      </c>
      <c r="BQ65" s="64" t="str">
        <f t="shared" si="8"/>
        <v/>
      </c>
      <c r="BR65" s="64" t="str">
        <f t="shared" si="9"/>
        <v/>
      </c>
      <c r="BU65" s="64" t="str">
        <f t="shared" si="10"/>
        <v/>
      </c>
      <c r="CY65" s="38" t="str">
        <f t="shared" si="12"/>
        <v>P</v>
      </c>
    </row>
    <row r="66" spans="1:103" ht="20.100000000000001" customHeight="1" x14ac:dyDescent="0.3">
      <c r="A66" s="82">
        <f>ROW()</f>
        <v>66</v>
      </c>
      <c r="B66" s="129" t="str">
        <f t="shared" si="11"/>
        <v/>
      </c>
      <c r="C66" s="129" t="str">
        <f t="shared" si="0"/>
        <v/>
      </c>
      <c r="D66" s="129" t="str">
        <f>IF(C66="","",COUNTIFS(C$11:C66,"&gt;0"))</f>
        <v/>
      </c>
      <c r="E66" s="52"/>
      <c r="F66" s="53"/>
      <c r="G66" s="53"/>
      <c r="H66" s="52"/>
      <c r="I66" s="163"/>
      <c r="J66" s="63"/>
      <c r="K66" s="246"/>
      <c r="L66" s="245" t="str">
        <f t="shared" si="14"/>
        <v/>
      </c>
      <c r="M66" s="173" t="str">
        <f>IFERROR(VLOOKUP(J66,Lists!J$4:L$653,2,FALSE),"")</f>
        <v/>
      </c>
      <c r="N66" s="174" t="str">
        <f>IFERROR(VLOOKUP(J66,Lists!J$4:L$653,3,FALSE),"")</f>
        <v/>
      </c>
      <c r="O66" s="175" t="str">
        <f t="shared" si="13"/>
        <v/>
      </c>
      <c r="P66" s="61"/>
      <c r="Q66" s="164"/>
      <c r="R66" s="164"/>
      <c r="S66" s="85"/>
      <c r="T66" s="97"/>
      <c r="U66" s="52"/>
      <c r="V66" s="85"/>
      <c r="W66" s="98"/>
      <c r="X66" s="107"/>
      <c r="Y66" s="79" t="str">
        <f>IFERROR(VLOOKUP(I66,Lists!A$4:B$11,2,FALSE),"")</f>
        <v/>
      </c>
      <c r="Z66" s="79" t="str">
        <f>IFERROR(VLOOKUP(#REF!,Lists!A$12:B$67,2,FALSE),"")</f>
        <v/>
      </c>
      <c r="AA66" s="82" t="str">
        <f t="shared" si="1"/>
        <v>P</v>
      </c>
      <c r="AB66" s="93" t="str">
        <f t="shared" si="2"/>
        <v>P</v>
      </c>
      <c r="AC66" s="93" t="str">
        <f>IF(L66&lt;&gt;0,IF(S66="Yes",IF(#REF!="","P",""),""),"")</f>
        <v/>
      </c>
      <c r="AD66" s="93" t="str">
        <f t="shared" si="3"/>
        <v/>
      </c>
      <c r="AE66" s="93" t="str">
        <f t="shared" si="4"/>
        <v/>
      </c>
      <c r="AF66" s="93" t="str">
        <f t="shared" si="5"/>
        <v/>
      </c>
      <c r="BO66" s="64" t="str">
        <f t="shared" si="6"/>
        <v/>
      </c>
      <c r="BP66" s="64" t="str">
        <f t="shared" si="7"/>
        <v/>
      </c>
      <c r="BQ66" s="64" t="str">
        <f t="shared" si="8"/>
        <v/>
      </c>
      <c r="BR66" s="64" t="str">
        <f t="shared" si="9"/>
        <v/>
      </c>
      <c r="BU66" s="64" t="str">
        <f t="shared" si="10"/>
        <v/>
      </c>
      <c r="CY66" s="38" t="str">
        <f t="shared" si="12"/>
        <v>P</v>
      </c>
    </row>
    <row r="67" spans="1:103" ht="20.100000000000001" customHeight="1" x14ac:dyDescent="0.3">
      <c r="A67" s="82">
        <f>ROW()</f>
        <v>67</v>
      </c>
      <c r="B67" s="129" t="str">
        <f t="shared" si="11"/>
        <v/>
      </c>
      <c r="C67" s="129" t="str">
        <f t="shared" si="0"/>
        <v/>
      </c>
      <c r="D67" s="129" t="str">
        <f>IF(C67="","",COUNTIFS(C$11:C67,"&gt;0"))</f>
        <v/>
      </c>
      <c r="E67" s="52"/>
      <c r="F67" s="53"/>
      <c r="G67" s="53"/>
      <c r="H67" s="52"/>
      <c r="I67" s="163"/>
      <c r="J67" s="63"/>
      <c r="K67" s="246"/>
      <c r="L67" s="245" t="str">
        <f t="shared" si="14"/>
        <v/>
      </c>
      <c r="M67" s="173" t="str">
        <f>IFERROR(VLOOKUP(J67,Lists!J$4:L$653,2,FALSE),"")</f>
        <v/>
      </c>
      <c r="N67" s="174" t="str">
        <f>IFERROR(VLOOKUP(J67,Lists!J$4:L$653,3,FALSE),"")</f>
        <v/>
      </c>
      <c r="O67" s="175" t="str">
        <f t="shared" si="13"/>
        <v/>
      </c>
      <c r="P67" s="61"/>
      <c r="Q67" s="164"/>
      <c r="R67" s="164"/>
      <c r="S67" s="85"/>
      <c r="T67" s="97"/>
      <c r="U67" s="52"/>
      <c r="V67" s="85"/>
      <c r="W67" s="98"/>
      <c r="X67" s="107"/>
      <c r="Y67" s="79" t="str">
        <f>IFERROR(VLOOKUP(I67,Lists!A$4:B$11,2,FALSE),"")</f>
        <v/>
      </c>
      <c r="Z67" s="79" t="str">
        <f>IFERROR(VLOOKUP(#REF!,Lists!A$12:B$67,2,FALSE),"")</f>
        <v/>
      </c>
      <c r="AA67" s="82" t="str">
        <f t="shared" si="1"/>
        <v>P</v>
      </c>
      <c r="AB67" s="93" t="str">
        <f t="shared" si="2"/>
        <v>P</v>
      </c>
      <c r="AC67" s="93" t="str">
        <f>IF(L67&lt;&gt;0,IF(S67="Yes",IF(#REF!="","P",""),""),"")</f>
        <v/>
      </c>
      <c r="AD67" s="93" t="str">
        <f t="shared" si="3"/>
        <v/>
      </c>
      <c r="AE67" s="93" t="str">
        <f t="shared" si="4"/>
        <v/>
      </c>
      <c r="AF67" s="93" t="str">
        <f t="shared" si="5"/>
        <v/>
      </c>
      <c r="BO67" s="64" t="str">
        <f t="shared" si="6"/>
        <v/>
      </c>
      <c r="BP67" s="64" t="str">
        <f t="shared" si="7"/>
        <v/>
      </c>
      <c r="BQ67" s="64" t="str">
        <f t="shared" si="8"/>
        <v/>
      </c>
      <c r="BR67" s="64" t="str">
        <f t="shared" si="9"/>
        <v/>
      </c>
      <c r="BU67" s="64" t="str">
        <f t="shared" si="10"/>
        <v/>
      </c>
      <c r="CY67" s="38" t="str">
        <f t="shared" si="12"/>
        <v>P</v>
      </c>
    </row>
    <row r="68" spans="1:103" ht="20.100000000000001" customHeight="1" x14ac:dyDescent="0.3">
      <c r="A68" s="82">
        <f>ROW()</f>
        <v>68</v>
      </c>
      <c r="B68" s="129" t="str">
        <f t="shared" si="11"/>
        <v/>
      </c>
      <c r="C68" s="129" t="str">
        <f t="shared" si="0"/>
        <v/>
      </c>
      <c r="D68" s="129" t="str">
        <f>IF(C68="","",COUNTIFS(C$11:C68,"&gt;0"))</f>
        <v/>
      </c>
      <c r="E68" s="52"/>
      <c r="F68" s="53"/>
      <c r="G68" s="53"/>
      <c r="H68" s="52"/>
      <c r="I68" s="163"/>
      <c r="J68" s="63"/>
      <c r="K68" s="246"/>
      <c r="L68" s="245" t="str">
        <f t="shared" si="14"/>
        <v/>
      </c>
      <c r="M68" s="173" t="str">
        <f>IFERROR(VLOOKUP(J68,Lists!J$4:L$653,2,FALSE),"")</f>
        <v/>
      </c>
      <c r="N68" s="174" t="str">
        <f>IFERROR(VLOOKUP(J68,Lists!J$4:L$653,3,FALSE),"")</f>
        <v/>
      </c>
      <c r="O68" s="175" t="str">
        <f t="shared" si="13"/>
        <v/>
      </c>
      <c r="P68" s="61"/>
      <c r="Q68" s="164"/>
      <c r="R68" s="164"/>
      <c r="S68" s="85"/>
      <c r="T68" s="97"/>
      <c r="U68" s="52"/>
      <c r="V68" s="85"/>
      <c r="W68" s="98"/>
      <c r="X68" s="107"/>
      <c r="Y68" s="79" t="str">
        <f>IFERROR(VLOOKUP(I68,Lists!A$4:B$11,2,FALSE),"")</f>
        <v/>
      </c>
      <c r="Z68" s="79" t="str">
        <f>IFERROR(VLOOKUP(#REF!,Lists!A$12:B$67,2,FALSE),"")</f>
        <v/>
      </c>
      <c r="AA68" s="82" t="str">
        <f t="shared" si="1"/>
        <v>P</v>
      </c>
      <c r="AB68" s="93" t="str">
        <f t="shared" si="2"/>
        <v>P</v>
      </c>
      <c r="AC68" s="93" t="str">
        <f>IF(L68&lt;&gt;0,IF(S68="Yes",IF(#REF!="","P",""),""),"")</f>
        <v/>
      </c>
      <c r="AD68" s="93" t="str">
        <f t="shared" si="3"/>
        <v/>
      </c>
      <c r="AE68" s="93" t="str">
        <f t="shared" si="4"/>
        <v/>
      </c>
      <c r="AF68" s="93" t="str">
        <f t="shared" si="5"/>
        <v/>
      </c>
      <c r="BO68" s="64" t="str">
        <f t="shared" si="6"/>
        <v/>
      </c>
      <c r="BP68" s="64" t="str">
        <f t="shared" si="7"/>
        <v/>
      </c>
      <c r="BQ68" s="64" t="str">
        <f t="shared" si="8"/>
        <v/>
      </c>
      <c r="BR68" s="64" t="str">
        <f t="shared" si="9"/>
        <v/>
      </c>
      <c r="BU68" s="64" t="str">
        <f t="shared" si="10"/>
        <v/>
      </c>
      <c r="CY68" s="38" t="str">
        <f t="shared" si="12"/>
        <v>P</v>
      </c>
    </row>
    <row r="69" spans="1:103" ht="20.100000000000001" customHeight="1" x14ac:dyDescent="0.3">
      <c r="A69" s="82">
        <f>ROW()</f>
        <v>69</v>
      </c>
      <c r="B69" s="129" t="str">
        <f t="shared" si="11"/>
        <v/>
      </c>
      <c r="C69" s="129" t="str">
        <f t="shared" si="0"/>
        <v/>
      </c>
      <c r="D69" s="129" t="str">
        <f>IF(C69="","",COUNTIFS(C$11:C69,"&gt;0"))</f>
        <v/>
      </c>
      <c r="E69" s="52"/>
      <c r="F69" s="53"/>
      <c r="G69" s="53"/>
      <c r="H69" s="52"/>
      <c r="I69" s="163"/>
      <c r="J69" s="63"/>
      <c r="K69" s="246"/>
      <c r="L69" s="245" t="str">
        <f t="shared" si="14"/>
        <v/>
      </c>
      <c r="M69" s="173" t="str">
        <f>IFERROR(VLOOKUP(J69,Lists!J$4:L$653,2,FALSE),"")</f>
        <v/>
      </c>
      <c r="N69" s="174" t="str">
        <f>IFERROR(VLOOKUP(J69,Lists!J$4:L$653,3,FALSE),"")</f>
        <v/>
      </c>
      <c r="O69" s="175" t="str">
        <f t="shared" si="13"/>
        <v/>
      </c>
      <c r="P69" s="61"/>
      <c r="Q69" s="164"/>
      <c r="R69" s="164"/>
      <c r="S69" s="85"/>
      <c r="T69" s="97"/>
      <c r="U69" s="52"/>
      <c r="V69" s="85"/>
      <c r="W69" s="98"/>
      <c r="X69" s="107"/>
      <c r="Y69" s="79" t="str">
        <f>IFERROR(VLOOKUP(I69,Lists!A$4:B$11,2,FALSE),"")</f>
        <v/>
      </c>
      <c r="Z69" s="79" t="str">
        <f>IFERROR(VLOOKUP(#REF!,Lists!A$12:B$67,2,FALSE),"")</f>
        <v/>
      </c>
      <c r="AA69" s="82" t="str">
        <f t="shared" si="1"/>
        <v>P</v>
      </c>
      <c r="AB69" s="93" t="str">
        <f t="shared" si="2"/>
        <v>P</v>
      </c>
      <c r="AC69" s="93" t="str">
        <f>IF(L69&lt;&gt;0,IF(S69="Yes",IF(#REF!="","P",""),""),"")</f>
        <v/>
      </c>
      <c r="AD69" s="93" t="str">
        <f t="shared" si="3"/>
        <v/>
      </c>
      <c r="AE69" s="93" t="str">
        <f t="shared" si="4"/>
        <v/>
      </c>
      <c r="AF69" s="93" t="str">
        <f t="shared" si="5"/>
        <v/>
      </c>
      <c r="BO69" s="64" t="str">
        <f t="shared" si="6"/>
        <v/>
      </c>
      <c r="BP69" s="64" t="str">
        <f t="shared" si="7"/>
        <v/>
      </c>
      <c r="BQ69" s="64" t="str">
        <f t="shared" si="8"/>
        <v/>
      </c>
      <c r="BR69" s="64" t="str">
        <f t="shared" si="9"/>
        <v/>
      </c>
      <c r="BU69" s="64" t="str">
        <f t="shared" si="10"/>
        <v/>
      </c>
      <c r="CY69" s="38" t="str">
        <f t="shared" si="12"/>
        <v>P</v>
      </c>
    </row>
    <row r="70" spans="1:103" ht="20.100000000000001" customHeight="1" x14ac:dyDescent="0.3">
      <c r="A70" s="82">
        <f>ROW()</f>
        <v>70</v>
      </c>
      <c r="B70" s="129" t="str">
        <f t="shared" si="11"/>
        <v/>
      </c>
      <c r="C70" s="129" t="str">
        <f t="shared" si="0"/>
        <v/>
      </c>
      <c r="D70" s="129" t="str">
        <f>IF(C70="","",COUNTIFS(C$11:C70,"&gt;0"))</f>
        <v/>
      </c>
      <c r="E70" s="52"/>
      <c r="F70" s="53"/>
      <c r="G70" s="53"/>
      <c r="H70" s="52"/>
      <c r="I70" s="163"/>
      <c r="J70" s="63"/>
      <c r="K70" s="246"/>
      <c r="L70" s="245" t="str">
        <f t="shared" si="14"/>
        <v/>
      </c>
      <c r="M70" s="173" t="str">
        <f>IFERROR(VLOOKUP(J70,Lists!J$4:L$653,2,FALSE),"")</f>
        <v/>
      </c>
      <c r="N70" s="174" t="str">
        <f>IFERROR(VLOOKUP(J70,Lists!J$4:L$653,3,FALSE),"")</f>
        <v/>
      </c>
      <c r="O70" s="175" t="str">
        <f t="shared" si="13"/>
        <v/>
      </c>
      <c r="P70" s="61"/>
      <c r="Q70" s="164"/>
      <c r="R70" s="164"/>
      <c r="S70" s="85"/>
      <c r="T70" s="97"/>
      <c r="U70" s="52"/>
      <c r="V70" s="85"/>
      <c r="W70" s="98"/>
      <c r="X70" s="107"/>
      <c r="Y70" s="79" t="str">
        <f>IFERROR(VLOOKUP(I70,Lists!A$4:B$11,2,FALSE),"")</f>
        <v/>
      </c>
      <c r="Z70" s="79" t="str">
        <f>IFERROR(VLOOKUP(#REF!,Lists!A$12:B$67,2,FALSE),"")</f>
        <v/>
      </c>
      <c r="AA70" s="82" t="str">
        <f t="shared" si="1"/>
        <v>P</v>
      </c>
      <c r="AB70" s="93" t="str">
        <f t="shared" si="2"/>
        <v>P</v>
      </c>
      <c r="AC70" s="93" t="str">
        <f>IF(L70&lt;&gt;0,IF(S70="Yes",IF(#REF!="","P",""),""),"")</f>
        <v/>
      </c>
      <c r="AD70" s="93" t="str">
        <f t="shared" si="3"/>
        <v/>
      </c>
      <c r="AE70" s="93" t="str">
        <f t="shared" si="4"/>
        <v/>
      </c>
      <c r="AF70" s="93" t="str">
        <f t="shared" si="5"/>
        <v/>
      </c>
      <c r="BO70" s="64" t="str">
        <f t="shared" si="6"/>
        <v/>
      </c>
      <c r="BP70" s="64" t="str">
        <f t="shared" si="7"/>
        <v/>
      </c>
      <c r="BQ70" s="64" t="str">
        <f t="shared" si="8"/>
        <v/>
      </c>
      <c r="BR70" s="64" t="str">
        <f t="shared" si="9"/>
        <v/>
      </c>
      <c r="BU70" s="64" t="str">
        <f t="shared" si="10"/>
        <v/>
      </c>
      <c r="CY70" s="38" t="str">
        <f t="shared" si="12"/>
        <v>P</v>
      </c>
    </row>
    <row r="71" spans="1:103" ht="20.100000000000001" customHeight="1" x14ac:dyDescent="0.3">
      <c r="A71" s="82">
        <f>ROW()</f>
        <v>71</v>
      </c>
      <c r="B71" s="129" t="str">
        <f t="shared" si="11"/>
        <v/>
      </c>
      <c r="C71" s="129" t="str">
        <f t="shared" si="0"/>
        <v/>
      </c>
      <c r="D71" s="129" t="str">
        <f>IF(C71="","",COUNTIFS(C$11:C71,"&gt;0"))</f>
        <v/>
      </c>
      <c r="E71" s="52"/>
      <c r="F71" s="53"/>
      <c r="G71" s="53"/>
      <c r="H71" s="52"/>
      <c r="I71" s="163"/>
      <c r="J71" s="63"/>
      <c r="K71" s="246"/>
      <c r="L71" s="245" t="str">
        <f t="shared" si="14"/>
        <v/>
      </c>
      <c r="M71" s="173" t="str">
        <f>IFERROR(VLOOKUP(J71,Lists!J$4:L$653,2,FALSE),"")</f>
        <v/>
      </c>
      <c r="N71" s="174" t="str">
        <f>IFERROR(VLOOKUP(J71,Lists!J$4:L$653,3,FALSE),"")</f>
        <v/>
      </c>
      <c r="O71" s="175" t="str">
        <f t="shared" si="13"/>
        <v/>
      </c>
      <c r="P71" s="61"/>
      <c r="Q71" s="164"/>
      <c r="R71" s="164"/>
      <c r="S71" s="85"/>
      <c r="T71" s="97"/>
      <c r="U71" s="52"/>
      <c r="V71" s="85"/>
      <c r="W71" s="98"/>
      <c r="X71" s="107"/>
      <c r="Y71" s="79" t="str">
        <f>IFERROR(VLOOKUP(I71,Lists!A$4:B$11,2,FALSE),"")</f>
        <v/>
      </c>
      <c r="Z71" s="79" t="str">
        <f>IFERROR(VLOOKUP(#REF!,Lists!A$12:B$67,2,FALSE),"")</f>
        <v/>
      </c>
      <c r="AA71" s="82" t="str">
        <f t="shared" si="1"/>
        <v>P</v>
      </c>
      <c r="AB71" s="93" t="str">
        <f t="shared" si="2"/>
        <v>P</v>
      </c>
      <c r="AC71" s="93" t="str">
        <f>IF(L71&lt;&gt;0,IF(S71="Yes",IF(#REF!="","P",""),""),"")</f>
        <v/>
      </c>
      <c r="AD71" s="93" t="str">
        <f t="shared" si="3"/>
        <v/>
      </c>
      <c r="AE71" s="93" t="str">
        <f t="shared" si="4"/>
        <v/>
      </c>
      <c r="AF71" s="93" t="str">
        <f t="shared" si="5"/>
        <v/>
      </c>
      <c r="BO71" s="64" t="str">
        <f t="shared" si="6"/>
        <v/>
      </c>
      <c r="BP71" s="64" t="str">
        <f t="shared" si="7"/>
        <v/>
      </c>
      <c r="BQ71" s="64" t="str">
        <f t="shared" si="8"/>
        <v/>
      </c>
      <c r="BR71" s="64" t="str">
        <f t="shared" si="9"/>
        <v/>
      </c>
      <c r="BU71" s="64" t="str">
        <f t="shared" si="10"/>
        <v/>
      </c>
      <c r="CY71" s="38" t="str">
        <f t="shared" si="12"/>
        <v>P</v>
      </c>
    </row>
    <row r="72" spans="1:103" ht="20.100000000000001" customHeight="1" x14ac:dyDescent="0.3">
      <c r="A72" s="82">
        <f>ROW()</f>
        <v>72</v>
      </c>
      <c r="B72" s="129" t="str">
        <f t="shared" si="11"/>
        <v/>
      </c>
      <c r="C72" s="129" t="str">
        <f t="shared" si="0"/>
        <v/>
      </c>
      <c r="D72" s="129" t="str">
        <f>IF(C72="","",COUNTIFS(C$11:C72,"&gt;0"))</f>
        <v/>
      </c>
      <c r="E72" s="52"/>
      <c r="F72" s="53"/>
      <c r="G72" s="53"/>
      <c r="H72" s="52"/>
      <c r="I72" s="163"/>
      <c r="J72" s="63"/>
      <c r="K72" s="246"/>
      <c r="L72" s="245" t="str">
        <f t="shared" si="14"/>
        <v/>
      </c>
      <c r="M72" s="173" t="str">
        <f>IFERROR(VLOOKUP(J72,Lists!J$4:L$653,2,FALSE),"")</f>
        <v/>
      </c>
      <c r="N72" s="174" t="str">
        <f>IFERROR(VLOOKUP(J72,Lists!J$4:L$653,3,FALSE),"")</f>
        <v/>
      </c>
      <c r="O72" s="175" t="str">
        <f t="shared" si="13"/>
        <v/>
      </c>
      <c r="P72" s="61"/>
      <c r="Q72" s="164"/>
      <c r="R72" s="164"/>
      <c r="S72" s="85"/>
      <c r="T72" s="97"/>
      <c r="U72" s="52"/>
      <c r="V72" s="85"/>
      <c r="W72" s="98"/>
      <c r="X72" s="107"/>
      <c r="Y72" s="79" t="str">
        <f>IFERROR(VLOOKUP(I72,Lists!A$4:B$11,2,FALSE),"")</f>
        <v/>
      </c>
      <c r="Z72" s="79" t="str">
        <f>IFERROR(VLOOKUP(#REF!,Lists!A$12:B$67,2,FALSE),"")</f>
        <v/>
      </c>
      <c r="AA72" s="82" t="str">
        <f t="shared" si="1"/>
        <v>P</v>
      </c>
      <c r="AB72" s="93" t="str">
        <f t="shared" si="2"/>
        <v>P</v>
      </c>
      <c r="AC72" s="93" t="str">
        <f>IF(L72&lt;&gt;0,IF(S72="Yes",IF(#REF!="","P",""),""),"")</f>
        <v/>
      </c>
      <c r="AD72" s="93" t="str">
        <f t="shared" si="3"/>
        <v/>
      </c>
      <c r="AE72" s="93" t="str">
        <f t="shared" si="4"/>
        <v/>
      </c>
      <c r="AF72" s="93" t="str">
        <f t="shared" si="5"/>
        <v/>
      </c>
      <c r="BO72" s="64" t="str">
        <f t="shared" si="6"/>
        <v/>
      </c>
      <c r="BP72" s="64" t="str">
        <f t="shared" si="7"/>
        <v/>
      </c>
      <c r="BQ72" s="64" t="str">
        <f t="shared" si="8"/>
        <v/>
      </c>
      <c r="BR72" s="64" t="str">
        <f t="shared" si="9"/>
        <v/>
      </c>
      <c r="BU72" s="64" t="str">
        <f t="shared" si="10"/>
        <v/>
      </c>
      <c r="CY72" s="38" t="str">
        <f t="shared" si="12"/>
        <v>P</v>
      </c>
    </row>
    <row r="73" spans="1:103" ht="20.100000000000001" customHeight="1" x14ac:dyDescent="0.3">
      <c r="A73" s="82">
        <f>ROW()</f>
        <v>73</v>
      </c>
      <c r="B73" s="129" t="str">
        <f t="shared" si="11"/>
        <v/>
      </c>
      <c r="C73" s="129" t="str">
        <f t="shared" si="0"/>
        <v/>
      </c>
      <c r="D73" s="129" t="str">
        <f>IF(C73="","",COUNTIFS(C$11:C73,"&gt;0"))</f>
        <v/>
      </c>
      <c r="E73" s="52"/>
      <c r="F73" s="53"/>
      <c r="G73" s="53"/>
      <c r="H73" s="52"/>
      <c r="I73" s="163"/>
      <c r="J73" s="63"/>
      <c r="K73" s="246"/>
      <c r="L73" s="245" t="str">
        <f t="shared" si="14"/>
        <v/>
      </c>
      <c r="M73" s="173" t="str">
        <f>IFERROR(VLOOKUP(J73,Lists!J$4:L$653,2,FALSE),"")</f>
        <v/>
      </c>
      <c r="N73" s="174" t="str">
        <f>IFERROR(VLOOKUP(J73,Lists!J$4:L$653,3,FALSE),"")</f>
        <v/>
      </c>
      <c r="O73" s="175" t="str">
        <f t="shared" si="13"/>
        <v/>
      </c>
      <c r="P73" s="61"/>
      <c r="Q73" s="164"/>
      <c r="R73" s="164"/>
      <c r="S73" s="85"/>
      <c r="T73" s="97"/>
      <c r="U73" s="52"/>
      <c r="V73" s="85"/>
      <c r="W73" s="98"/>
      <c r="X73" s="107"/>
      <c r="Y73" s="79" t="str">
        <f>IFERROR(VLOOKUP(I73,Lists!A$4:B$11,2,FALSE),"")</f>
        <v/>
      </c>
      <c r="Z73" s="79" t="str">
        <f>IFERROR(VLOOKUP(#REF!,Lists!A$12:B$67,2,FALSE),"")</f>
        <v/>
      </c>
      <c r="AA73" s="82" t="str">
        <f t="shared" si="1"/>
        <v>P</v>
      </c>
      <c r="AB73" s="93" t="str">
        <f t="shared" si="2"/>
        <v>P</v>
      </c>
      <c r="AC73" s="93" t="str">
        <f>IF(L73&lt;&gt;0,IF(S73="Yes",IF(#REF!="","P",""),""),"")</f>
        <v/>
      </c>
      <c r="AD73" s="93" t="str">
        <f t="shared" si="3"/>
        <v/>
      </c>
      <c r="AE73" s="93" t="str">
        <f t="shared" si="4"/>
        <v/>
      </c>
      <c r="AF73" s="93" t="str">
        <f t="shared" si="5"/>
        <v/>
      </c>
      <c r="BO73" s="64" t="str">
        <f t="shared" si="6"/>
        <v/>
      </c>
      <c r="BP73" s="64" t="str">
        <f t="shared" si="7"/>
        <v/>
      </c>
      <c r="BQ73" s="64" t="str">
        <f t="shared" si="8"/>
        <v/>
      </c>
      <c r="BR73" s="64" t="str">
        <f t="shared" si="9"/>
        <v/>
      </c>
      <c r="BU73" s="64" t="str">
        <f t="shared" si="10"/>
        <v/>
      </c>
      <c r="CY73" s="38" t="str">
        <f t="shared" si="12"/>
        <v>P</v>
      </c>
    </row>
    <row r="74" spans="1:103" ht="20.100000000000001" customHeight="1" x14ac:dyDescent="0.3">
      <c r="A74" s="82">
        <f>ROW()</f>
        <v>74</v>
      </c>
      <c r="B74" s="129" t="str">
        <f t="shared" si="11"/>
        <v/>
      </c>
      <c r="C74" s="129" t="str">
        <f t="shared" si="0"/>
        <v/>
      </c>
      <c r="D74" s="129" t="str">
        <f>IF(C74="","",COUNTIFS(C$11:C74,"&gt;0"))</f>
        <v/>
      </c>
      <c r="E74" s="52"/>
      <c r="F74" s="53"/>
      <c r="G74" s="53"/>
      <c r="H74" s="52"/>
      <c r="I74" s="163"/>
      <c r="J74" s="63"/>
      <c r="K74" s="246"/>
      <c r="L74" s="245" t="str">
        <f t="shared" si="14"/>
        <v/>
      </c>
      <c r="M74" s="173" t="str">
        <f>IFERROR(VLOOKUP(J74,Lists!J$4:L$653,2,FALSE),"")</f>
        <v/>
      </c>
      <c r="N74" s="174" t="str">
        <f>IFERROR(VLOOKUP(J74,Lists!J$4:L$653,3,FALSE),"")</f>
        <v/>
      </c>
      <c r="O74" s="175" t="str">
        <f t="shared" si="13"/>
        <v/>
      </c>
      <c r="P74" s="61"/>
      <c r="Q74" s="164"/>
      <c r="R74" s="164"/>
      <c r="S74" s="85"/>
      <c r="T74" s="97"/>
      <c r="U74" s="52"/>
      <c r="V74" s="85"/>
      <c r="W74" s="98"/>
      <c r="X74" s="107"/>
      <c r="Y74" s="79" t="str">
        <f>IFERROR(VLOOKUP(I74,Lists!A$4:B$11,2,FALSE),"")</f>
        <v/>
      </c>
      <c r="Z74" s="79" t="str">
        <f>IFERROR(VLOOKUP(#REF!,Lists!A$12:B$67,2,FALSE),"")</f>
        <v/>
      </c>
      <c r="AA74" s="82" t="str">
        <f t="shared" si="1"/>
        <v>P</v>
      </c>
      <c r="AB74" s="93" t="str">
        <f t="shared" si="2"/>
        <v>P</v>
      </c>
      <c r="AC74" s="93" t="str">
        <f>IF(L74&lt;&gt;0,IF(S74="Yes",IF(#REF!="","P",""),""),"")</f>
        <v/>
      </c>
      <c r="AD74" s="93" t="str">
        <f t="shared" si="3"/>
        <v/>
      </c>
      <c r="AE74" s="93" t="str">
        <f t="shared" si="4"/>
        <v/>
      </c>
      <c r="AF74" s="93" t="str">
        <f t="shared" si="5"/>
        <v/>
      </c>
      <c r="BO74" s="64" t="str">
        <f t="shared" si="6"/>
        <v/>
      </c>
      <c r="BP74" s="64" t="str">
        <f t="shared" si="7"/>
        <v/>
      </c>
      <c r="BQ74" s="64" t="str">
        <f t="shared" si="8"/>
        <v/>
      </c>
      <c r="BR74" s="64" t="str">
        <f t="shared" si="9"/>
        <v/>
      </c>
      <c r="BU74" s="64" t="str">
        <f t="shared" si="10"/>
        <v/>
      </c>
      <c r="CY74" s="38" t="str">
        <f t="shared" si="12"/>
        <v>P</v>
      </c>
    </row>
    <row r="75" spans="1:103" ht="20.100000000000001" customHeight="1" x14ac:dyDescent="0.3">
      <c r="A75" s="82">
        <f>ROW()</f>
        <v>75</v>
      </c>
      <c r="B75" s="129" t="str">
        <f t="shared" si="11"/>
        <v/>
      </c>
      <c r="C75" s="129" t="str">
        <f t="shared" ref="C75:C138" si="15">IF(S75="Yes",B75,"")</f>
        <v/>
      </c>
      <c r="D75" s="129" t="str">
        <f>IF(C75="","",COUNTIFS(C$11:C75,"&gt;0"))</f>
        <v/>
      </c>
      <c r="E75" s="52"/>
      <c r="F75" s="53"/>
      <c r="G75" s="53"/>
      <c r="H75" s="52"/>
      <c r="I75" s="163"/>
      <c r="J75" s="63"/>
      <c r="K75" s="246"/>
      <c r="L75" s="245" t="str">
        <f t="shared" si="14"/>
        <v/>
      </c>
      <c r="M75" s="173" t="str">
        <f>IFERROR(VLOOKUP(J75,Lists!J$4:L$653,2,FALSE),"")</f>
        <v/>
      </c>
      <c r="N75" s="174" t="str">
        <f>IFERROR(VLOOKUP(J75,Lists!J$4:L$653,3,FALSE),"")</f>
        <v/>
      </c>
      <c r="O75" s="175" t="str">
        <f t="shared" si="13"/>
        <v/>
      </c>
      <c r="P75" s="61"/>
      <c r="Q75" s="164"/>
      <c r="R75" s="164"/>
      <c r="S75" s="85"/>
      <c r="T75" s="97"/>
      <c r="U75" s="52"/>
      <c r="V75" s="85"/>
      <c r="W75" s="98"/>
      <c r="X75" s="107"/>
      <c r="Y75" s="79" t="str">
        <f>IFERROR(VLOOKUP(I75,Lists!A$4:B$11,2,FALSE),"")</f>
        <v/>
      </c>
      <c r="Z75" s="79" t="str">
        <f>IFERROR(VLOOKUP(#REF!,Lists!A$12:B$67,2,FALSE),"")</f>
        <v/>
      </c>
      <c r="AA75" s="82" t="str">
        <f t="shared" ref="AA75:AA138" si="16">IF(L75&lt;&gt;0,IF(P75="","P",""),"")</f>
        <v>P</v>
      </c>
      <c r="AB75" s="93" t="str">
        <f t="shared" ref="AB75:AB138" si="17">IF(L75&lt;&gt;0,IF(P75&lt;&gt;0,IF(S75="","P",""),"P"),"")</f>
        <v>P</v>
      </c>
      <c r="AC75" s="93" t="str">
        <f>IF(L75&lt;&gt;0,IF(S75="Yes",IF(#REF!="","P",""),""),"")</f>
        <v/>
      </c>
      <c r="AD75" s="93" t="str">
        <f t="shared" ref="AD75:AD138" si="18">IF(L75&lt;&gt;0,IF(S75="Yes",IF(T75="","P",""),""),"")</f>
        <v/>
      </c>
      <c r="AE75" s="93" t="str">
        <f t="shared" ref="AE75:AE138" si="19">IF(L75&lt;&gt;0,IF(S75="Yes",IF(V75="","P",""),""),"")</f>
        <v/>
      </c>
      <c r="AF75" s="93" t="str">
        <f t="shared" ref="AF75:AF138" si="20">IF(L75&lt;&gt;0,IF(T75="No - Never began",IF(U75="","P",""),""),"")</f>
        <v/>
      </c>
      <c r="BO75" s="64" t="str">
        <f t="shared" ref="BO75:BO138" si="21">IF($P75&gt;0,IF(E75="","P",""),"")</f>
        <v/>
      </c>
      <c r="BP75" s="64" t="str">
        <f t="shared" ref="BP75:BP138" si="22">IF($P75&gt;0,IF(F75="","P",""),"")</f>
        <v/>
      </c>
      <c r="BQ75" s="64" t="str">
        <f t="shared" ref="BQ75:BQ138" si="23">IF($P75&gt;0,IF(G75="","P",""),"")</f>
        <v/>
      </c>
      <c r="BR75" s="64" t="str">
        <f t="shared" ref="BR75:BR138" si="24">IF($P75&gt;0,IF(H75="","P",""),"")</f>
        <v/>
      </c>
      <c r="BU75" s="64" t="str">
        <f t="shared" ref="BU75:BU138" si="25">IF($P75&gt;0,IF(L75=0,"P",""),"")</f>
        <v/>
      </c>
      <c r="CY75" s="38" t="str">
        <f t="shared" si="12"/>
        <v>P</v>
      </c>
    </row>
    <row r="76" spans="1:103" ht="20.100000000000001" customHeight="1" x14ac:dyDescent="0.3">
      <c r="A76" s="82">
        <f>ROW()</f>
        <v>76</v>
      </c>
      <c r="B76" s="129" t="str">
        <f t="shared" ref="B76:B139" si="26">IF(H76&gt;0,IF(H76&amp;J76=H75&amp;J75,B75,B75+1),"")</f>
        <v/>
      </c>
      <c r="C76" s="129" t="str">
        <f t="shared" si="15"/>
        <v/>
      </c>
      <c r="D76" s="129" t="str">
        <f>IF(C76="","",COUNTIFS(C$11:C76,"&gt;0"))</f>
        <v/>
      </c>
      <c r="E76" s="52"/>
      <c r="F76" s="53"/>
      <c r="G76" s="53"/>
      <c r="H76" s="52"/>
      <c r="I76" s="163"/>
      <c r="J76" s="63"/>
      <c r="K76" s="246"/>
      <c r="L76" s="245" t="str">
        <f t="shared" si="14"/>
        <v/>
      </c>
      <c r="M76" s="173" t="str">
        <f>IFERROR(VLOOKUP(J76,Lists!J$4:L$653,2,FALSE),"")</f>
        <v/>
      </c>
      <c r="N76" s="174" t="str">
        <f>IFERROR(VLOOKUP(J76,Lists!J$4:L$653,3,FALSE),"")</f>
        <v/>
      </c>
      <c r="O76" s="175" t="str">
        <f t="shared" ref="O76:O139" si="27">IF(L76="","",L76*M76)</f>
        <v/>
      </c>
      <c r="P76" s="61"/>
      <c r="Q76" s="164"/>
      <c r="R76" s="164"/>
      <c r="S76" s="85"/>
      <c r="T76" s="97"/>
      <c r="U76" s="52"/>
      <c r="V76" s="85"/>
      <c r="W76" s="98"/>
      <c r="X76" s="107"/>
      <c r="Y76" s="79" t="str">
        <f>IFERROR(VLOOKUP(I76,Lists!A$4:B$11,2,FALSE),"")</f>
        <v/>
      </c>
      <c r="Z76" s="79" t="str">
        <f>IFERROR(VLOOKUP(#REF!,Lists!A$12:B$67,2,FALSE),"")</f>
        <v/>
      </c>
      <c r="AA76" s="82" t="str">
        <f t="shared" si="16"/>
        <v>P</v>
      </c>
      <c r="AB76" s="93" t="str">
        <f t="shared" si="17"/>
        <v>P</v>
      </c>
      <c r="AC76" s="93" t="str">
        <f>IF(L76&lt;&gt;0,IF(S76="Yes",IF(#REF!="","P",""),""),"")</f>
        <v/>
      </c>
      <c r="AD76" s="93" t="str">
        <f t="shared" si="18"/>
        <v/>
      </c>
      <c r="AE76" s="93" t="str">
        <f t="shared" si="19"/>
        <v/>
      </c>
      <c r="AF76" s="93" t="str">
        <f t="shared" si="20"/>
        <v/>
      </c>
      <c r="BO76" s="64" t="str">
        <f t="shared" si="21"/>
        <v/>
      </c>
      <c r="BP76" s="64" t="str">
        <f t="shared" si="22"/>
        <v/>
      </c>
      <c r="BQ76" s="64" t="str">
        <f t="shared" si="23"/>
        <v/>
      </c>
      <c r="BR76" s="64" t="str">
        <f t="shared" si="24"/>
        <v/>
      </c>
      <c r="BU76" s="64" t="str">
        <f t="shared" si="25"/>
        <v/>
      </c>
      <c r="CY76" s="38" t="str">
        <f t="shared" ref="CY76:CY139" si="28">IF(L76&lt;&gt;0,IF(P76="","P",""),"")</f>
        <v>P</v>
      </c>
    </row>
    <row r="77" spans="1:103" ht="20.100000000000001" customHeight="1" x14ac:dyDescent="0.3">
      <c r="A77" s="82">
        <f>ROW()</f>
        <v>77</v>
      </c>
      <c r="B77" s="129" t="str">
        <f t="shared" si="26"/>
        <v/>
      </c>
      <c r="C77" s="129" t="str">
        <f t="shared" si="15"/>
        <v/>
      </c>
      <c r="D77" s="129" t="str">
        <f>IF(C77="","",COUNTIFS(C$11:C77,"&gt;0"))</f>
        <v/>
      </c>
      <c r="E77" s="52"/>
      <c r="F77" s="53"/>
      <c r="G77" s="53"/>
      <c r="H77" s="52"/>
      <c r="I77" s="163"/>
      <c r="J77" s="63"/>
      <c r="K77" s="246"/>
      <c r="L77" s="245" t="str">
        <f t="shared" si="14"/>
        <v/>
      </c>
      <c r="M77" s="173" t="str">
        <f>IFERROR(VLOOKUP(J77,Lists!J$4:L$653,2,FALSE),"")</f>
        <v/>
      </c>
      <c r="N77" s="174" t="str">
        <f>IFERROR(VLOOKUP(J77,Lists!J$4:L$653,3,FALSE),"")</f>
        <v/>
      </c>
      <c r="O77" s="175" t="str">
        <f t="shared" si="27"/>
        <v/>
      </c>
      <c r="P77" s="61"/>
      <c r="Q77" s="164"/>
      <c r="R77" s="164"/>
      <c r="S77" s="85"/>
      <c r="T77" s="97"/>
      <c r="U77" s="52"/>
      <c r="V77" s="85"/>
      <c r="W77" s="98"/>
      <c r="X77" s="107"/>
      <c r="Y77" s="79" t="str">
        <f>IFERROR(VLOOKUP(I77,Lists!A$4:B$11,2,FALSE),"")</f>
        <v/>
      </c>
      <c r="Z77" s="79" t="str">
        <f>IFERROR(VLOOKUP(#REF!,Lists!A$12:B$67,2,FALSE),"")</f>
        <v/>
      </c>
      <c r="AA77" s="82" t="str">
        <f t="shared" si="16"/>
        <v>P</v>
      </c>
      <c r="AB77" s="93" t="str">
        <f t="shared" si="17"/>
        <v>P</v>
      </c>
      <c r="AC77" s="93" t="str">
        <f>IF(L77&lt;&gt;0,IF(S77="Yes",IF(#REF!="","P",""),""),"")</f>
        <v/>
      </c>
      <c r="AD77" s="93" t="str">
        <f t="shared" si="18"/>
        <v/>
      </c>
      <c r="AE77" s="93" t="str">
        <f t="shared" si="19"/>
        <v/>
      </c>
      <c r="AF77" s="93" t="str">
        <f t="shared" si="20"/>
        <v/>
      </c>
      <c r="BO77" s="64" t="str">
        <f t="shared" si="21"/>
        <v/>
      </c>
      <c r="BP77" s="64" t="str">
        <f t="shared" si="22"/>
        <v/>
      </c>
      <c r="BQ77" s="64" t="str">
        <f t="shared" si="23"/>
        <v/>
      </c>
      <c r="BR77" s="64" t="str">
        <f t="shared" si="24"/>
        <v/>
      </c>
      <c r="BU77" s="64" t="str">
        <f t="shared" si="25"/>
        <v/>
      </c>
      <c r="CY77" s="38" t="str">
        <f t="shared" si="28"/>
        <v>P</v>
      </c>
    </row>
    <row r="78" spans="1:103" ht="20.100000000000001" customHeight="1" x14ac:dyDescent="0.3">
      <c r="A78" s="82">
        <f>ROW()</f>
        <v>78</v>
      </c>
      <c r="B78" s="129" t="str">
        <f t="shared" si="26"/>
        <v/>
      </c>
      <c r="C78" s="129" t="str">
        <f t="shared" si="15"/>
        <v/>
      </c>
      <c r="D78" s="129" t="str">
        <f>IF(C78="","",COUNTIFS(C$11:C78,"&gt;0"))</f>
        <v/>
      </c>
      <c r="E78" s="52"/>
      <c r="F78" s="53"/>
      <c r="G78" s="53"/>
      <c r="H78" s="52"/>
      <c r="I78" s="163"/>
      <c r="J78" s="63"/>
      <c r="K78" s="246"/>
      <c r="L78" s="245" t="str">
        <f t="shared" ref="L78:L141" si="29">IF(P78="","",Q78-P78+1)</f>
        <v/>
      </c>
      <c r="M78" s="173" t="str">
        <f>IFERROR(VLOOKUP(J78,Lists!J$4:L$653,2,FALSE),"")</f>
        <v/>
      </c>
      <c r="N78" s="174" t="str">
        <f>IFERROR(VLOOKUP(J78,Lists!J$4:L$653,3,FALSE),"")</f>
        <v/>
      </c>
      <c r="O78" s="175" t="str">
        <f t="shared" si="27"/>
        <v/>
      </c>
      <c r="P78" s="61"/>
      <c r="Q78" s="164"/>
      <c r="R78" s="164"/>
      <c r="S78" s="85"/>
      <c r="T78" s="97"/>
      <c r="U78" s="52"/>
      <c r="V78" s="85"/>
      <c r="W78" s="98"/>
      <c r="X78" s="107"/>
      <c r="Y78" s="79" t="str">
        <f>IFERROR(VLOOKUP(I78,Lists!A$4:B$11,2,FALSE),"")</f>
        <v/>
      </c>
      <c r="Z78" s="79" t="str">
        <f>IFERROR(VLOOKUP(#REF!,Lists!A$12:B$67,2,FALSE),"")</f>
        <v/>
      </c>
      <c r="AA78" s="82" t="str">
        <f t="shared" si="16"/>
        <v>P</v>
      </c>
      <c r="AB78" s="93" t="str">
        <f t="shared" si="17"/>
        <v>P</v>
      </c>
      <c r="AC78" s="93" t="str">
        <f>IF(L78&lt;&gt;0,IF(S78="Yes",IF(#REF!="","P",""),""),"")</f>
        <v/>
      </c>
      <c r="AD78" s="93" t="str">
        <f t="shared" si="18"/>
        <v/>
      </c>
      <c r="AE78" s="93" t="str">
        <f t="shared" si="19"/>
        <v/>
      </c>
      <c r="AF78" s="93" t="str">
        <f t="shared" si="20"/>
        <v/>
      </c>
      <c r="BO78" s="64" t="str">
        <f t="shared" si="21"/>
        <v/>
      </c>
      <c r="BP78" s="64" t="str">
        <f t="shared" si="22"/>
        <v/>
      </c>
      <c r="BQ78" s="64" t="str">
        <f t="shared" si="23"/>
        <v/>
      </c>
      <c r="BR78" s="64" t="str">
        <f t="shared" si="24"/>
        <v/>
      </c>
      <c r="BU78" s="64" t="str">
        <f t="shared" si="25"/>
        <v/>
      </c>
      <c r="CY78" s="38" t="str">
        <f t="shared" si="28"/>
        <v>P</v>
      </c>
    </row>
    <row r="79" spans="1:103" ht="20.100000000000001" customHeight="1" x14ac:dyDescent="0.3">
      <c r="A79" s="82">
        <f>ROW()</f>
        <v>79</v>
      </c>
      <c r="B79" s="129" t="str">
        <f t="shared" si="26"/>
        <v/>
      </c>
      <c r="C79" s="129" t="str">
        <f t="shared" si="15"/>
        <v/>
      </c>
      <c r="D79" s="129" t="str">
        <f>IF(C79="","",COUNTIFS(C$11:C79,"&gt;0"))</f>
        <v/>
      </c>
      <c r="E79" s="52"/>
      <c r="F79" s="53"/>
      <c r="G79" s="53"/>
      <c r="H79" s="52"/>
      <c r="I79" s="163"/>
      <c r="J79" s="63"/>
      <c r="K79" s="246"/>
      <c r="L79" s="245" t="str">
        <f t="shared" si="29"/>
        <v/>
      </c>
      <c r="M79" s="173" t="str">
        <f>IFERROR(VLOOKUP(J79,Lists!J$4:L$653,2,FALSE),"")</f>
        <v/>
      </c>
      <c r="N79" s="174" t="str">
        <f>IFERROR(VLOOKUP(J79,Lists!J$4:L$653,3,FALSE),"")</f>
        <v/>
      </c>
      <c r="O79" s="175" t="str">
        <f t="shared" si="27"/>
        <v/>
      </c>
      <c r="P79" s="61"/>
      <c r="Q79" s="164"/>
      <c r="R79" s="164"/>
      <c r="S79" s="85"/>
      <c r="T79" s="97"/>
      <c r="U79" s="52"/>
      <c r="V79" s="85"/>
      <c r="W79" s="98"/>
      <c r="X79" s="107"/>
      <c r="Y79" s="79" t="str">
        <f>IFERROR(VLOOKUP(I79,Lists!A$4:B$11,2,FALSE),"")</f>
        <v/>
      </c>
      <c r="Z79" s="79" t="str">
        <f>IFERROR(VLOOKUP(#REF!,Lists!A$12:B$67,2,FALSE),"")</f>
        <v/>
      </c>
      <c r="AA79" s="82" t="str">
        <f t="shared" si="16"/>
        <v>P</v>
      </c>
      <c r="AB79" s="93" t="str">
        <f t="shared" si="17"/>
        <v>P</v>
      </c>
      <c r="AC79" s="93" t="str">
        <f>IF(L79&lt;&gt;0,IF(S79="Yes",IF(#REF!="","P",""),""),"")</f>
        <v/>
      </c>
      <c r="AD79" s="93" t="str">
        <f t="shared" si="18"/>
        <v/>
      </c>
      <c r="AE79" s="93" t="str">
        <f t="shared" si="19"/>
        <v/>
      </c>
      <c r="AF79" s="93" t="str">
        <f t="shared" si="20"/>
        <v/>
      </c>
      <c r="BO79" s="64" t="str">
        <f t="shared" si="21"/>
        <v/>
      </c>
      <c r="BP79" s="64" t="str">
        <f t="shared" si="22"/>
        <v/>
      </c>
      <c r="BQ79" s="64" t="str">
        <f t="shared" si="23"/>
        <v/>
      </c>
      <c r="BR79" s="64" t="str">
        <f t="shared" si="24"/>
        <v/>
      </c>
      <c r="BU79" s="64" t="str">
        <f t="shared" si="25"/>
        <v/>
      </c>
      <c r="CY79" s="38" t="str">
        <f t="shared" si="28"/>
        <v>P</v>
      </c>
    </row>
    <row r="80" spans="1:103" ht="20.100000000000001" customHeight="1" x14ac:dyDescent="0.3">
      <c r="A80" s="82">
        <f>ROW()</f>
        <v>80</v>
      </c>
      <c r="B80" s="129" t="str">
        <f t="shared" si="26"/>
        <v/>
      </c>
      <c r="C80" s="129" t="str">
        <f t="shared" si="15"/>
        <v/>
      </c>
      <c r="D80" s="129" t="str">
        <f>IF(C80="","",COUNTIFS(C$11:C80,"&gt;0"))</f>
        <v/>
      </c>
      <c r="E80" s="52"/>
      <c r="F80" s="53"/>
      <c r="G80" s="53"/>
      <c r="H80" s="52"/>
      <c r="I80" s="163"/>
      <c r="J80" s="63"/>
      <c r="K80" s="246"/>
      <c r="L80" s="245" t="str">
        <f t="shared" si="29"/>
        <v/>
      </c>
      <c r="M80" s="173" t="str">
        <f>IFERROR(VLOOKUP(J80,Lists!J$4:L$653,2,FALSE),"")</f>
        <v/>
      </c>
      <c r="N80" s="174" t="str">
        <f>IFERROR(VLOOKUP(J80,Lists!J$4:L$653,3,FALSE),"")</f>
        <v/>
      </c>
      <c r="O80" s="175" t="str">
        <f t="shared" si="27"/>
        <v/>
      </c>
      <c r="P80" s="61"/>
      <c r="Q80" s="164"/>
      <c r="R80" s="164"/>
      <c r="S80" s="85"/>
      <c r="T80" s="97"/>
      <c r="U80" s="52"/>
      <c r="V80" s="85"/>
      <c r="W80" s="98"/>
      <c r="X80" s="107"/>
      <c r="Y80" s="79" t="str">
        <f>IFERROR(VLOOKUP(I80,Lists!A$4:B$11,2,FALSE),"")</f>
        <v/>
      </c>
      <c r="Z80" s="79" t="str">
        <f>IFERROR(VLOOKUP(#REF!,Lists!A$12:B$67,2,FALSE),"")</f>
        <v/>
      </c>
      <c r="AA80" s="82" t="str">
        <f t="shared" si="16"/>
        <v>P</v>
      </c>
      <c r="AB80" s="93" t="str">
        <f t="shared" si="17"/>
        <v>P</v>
      </c>
      <c r="AC80" s="93" t="str">
        <f>IF(L80&lt;&gt;0,IF(S80="Yes",IF(#REF!="","P",""),""),"")</f>
        <v/>
      </c>
      <c r="AD80" s="93" t="str">
        <f t="shared" si="18"/>
        <v/>
      </c>
      <c r="AE80" s="93" t="str">
        <f t="shared" si="19"/>
        <v/>
      </c>
      <c r="AF80" s="93" t="str">
        <f t="shared" si="20"/>
        <v/>
      </c>
      <c r="BO80" s="64" t="str">
        <f t="shared" si="21"/>
        <v/>
      </c>
      <c r="BP80" s="64" t="str">
        <f t="shared" si="22"/>
        <v/>
      </c>
      <c r="BQ80" s="64" t="str">
        <f t="shared" si="23"/>
        <v/>
      </c>
      <c r="BR80" s="64" t="str">
        <f t="shared" si="24"/>
        <v/>
      </c>
      <c r="BU80" s="64" t="str">
        <f t="shared" si="25"/>
        <v/>
      </c>
      <c r="CY80" s="38" t="str">
        <f t="shared" si="28"/>
        <v>P</v>
      </c>
    </row>
    <row r="81" spans="1:103" ht="20.100000000000001" customHeight="1" x14ac:dyDescent="0.3">
      <c r="A81" s="82">
        <f>ROW()</f>
        <v>81</v>
      </c>
      <c r="B81" s="129" t="str">
        <f t="shared" si="26"/>
        <v/>
      </c>
      <c r="C81" s="129" t="str">
        <f t="shared" si="15"/>
        <v/>
      </c>
      <c r="D81" s="129" t="str">
        <f>IF(C81="","",COUNTIFS(C$11:C81,"&gt;0"))</f>
        <v/>
      </c>
      <c r="E81" s="52"/>
      <c r="F81" s="53"/>
      <c r="G81" s="53"/>
      <c r="H81" s="52"/>
      <c r="I81" s="163"/>
      <c r="J81" s="63"/>
      <c r="K81" s="246"/>
      <c r="L81" s="245" t="str">
        <f t="shared" si="29"/>
        <v/>
      </c>
      <c r="M81" s="173" t="str">
        <f>IFERROR(VLOOKUP(J81,Lists!J$4:L$653,2,FALSE),"")</f>
        <v/>
      </c>
      <c r="N81" s="174" t="str">
        <f>IFERROR(VLOOKUP(J81,Lists!J$4:L$653,3,FALSE),"")</f>
        <v/>
      </c>
      <c r="O81" s="175" t="str">
        <f t="shared" si="27"/>
        <v/>
      </c>
      <c r="P81" s="61"/>
      <c r="Q81" s="164"/>
      <c r="R81" s="164"/>
      <c r="S81" s="85"/>
      <c r="T81" s="97"/>
      <c r="U81" s="52"/>
      <c r="V81" s="85"/>
      <c r="W81" s="98"/>
      <c r="X81" s="107"/>
      <c r="Y81" s="79" t="str">
        <f>IFERROR(VLOOKUP(I81,Lists!A$4:B$11,2,FALSE),"")</f>
        <v/>
      </c>
      <c r="Z81" s="79" t="str">
        <f>IFERROR(VLOOKUP(#REF!,Lists!A$12:B$67,2,FALSE),"")</f>
        <v/>
      </c>
      <c r="AA81" s="82" t="str">
        <f t="shared" si="16"/>
        <v>P</v>
      </c>
      <c r="AB81" s="93" t="str">
        <f t="shared" si="17"/>
        <v>P</v>
      </c>
      <c r="AC81" s="93" t="str">
        <f>IF(L81&lt;&gt;0,IF(S81="Yes",IF(#REF!="","P",""),""),"")</f>
        <v/>
      </c>
      <c r="AD81" s="93" t="str">
        <f t="shared" si="18"/>
        <v/>
      </c>
      <c r="AE81" s="93" t="str">
        <f t="shared" si="19"/>
        <v/>
      </c>
      <c r="AF81" s="93" t="str">
        <f t="shared" si="20"/>
        <v/>
      </c>
      <c r="BO81" s="64" t="str">
        <f t="shared" si="21"/>
        <v/>
      </c>
      <c r="BP81" s="64" t="str">
        <f t="shared" si="22"/>
        <v/>
      </c>
      <c r="BQ81" s="64" t="str">
        <f t="shared" si="23"/>
        <v/>
      </c>
      <c r="BR81" s="64" t="str">
        <f t="shared" si="24"/>
        <v/>
      </c>
      <c r="BU81" s="64" t="str">
        <f t="shared" si="25"/>
        <v/>
      </c>
      <c r="CY81" s="38" t="str">
        <f t="shared" si="28"/>
        <v>P</v>
      </c>
    </row>
    <row r="82" spans="1:103" ht="20.100000000000001" customHeight="1" x14ac:dyDescent="0.3">
      <c r="A82" s="82">
        <f>ROW()</f>
        <v>82</v>
      </c>
      <c r="B82" s="129" t="str">
        <f t="shared" si="26"/>
        <v/>
      </c>
      <c r="C82" s="129" t="str">
        <f t="shared" si="15"/>
        <v/>
      </c>
      <c r="D82" s="129" t="str">
        <f>IF(C82="","",COUNTIFS(C$11:C82,"&gt;0"))</f>
        <v/>
      </c>
      <c r="E82" s="52"/>
      <c r="F82" s="53"/>
      <c r="G82" s="53"/>
      <c r="H82" s="52"/>
      <c r="I82" s="163"/>
      <c r="J82" s="63"/>
      <c r="K82" s="246"/>
      <c r="L82" s="245" t="str">
        <f t="shared" si="29"/>
        <v/>
      </c>
      <c r="M82" s="173" t="str">
        <f>IFERROR(VLOOKUP(J82,Lists!J$4:L$653,2,FALSE),"")</f>
        <v/>
      </c>
      <c r="N82" s="174" t="str">
        <f>IFERROR(VLOOKUP(J82,Lists!J$4:L$653,3,FALSE),"")</f>
        <v/>
      </c>
      <c r="O82" s="175" t="str">
        <f t="shared" si="27"/>
        <v/>
      </c>
      <c r="P82" s="61"/>
      <c r="Q82" s="164"/>
      <c r="R82" s="164"/>
      <c r="S82" s="85"/>
      <c r="T82" s="97"/>
      <c r="U82" s="52"/>
      <c r="V82" s="85"/>
      <c r="W82" s="98"/>
      <c r="X82" s="107"/>
      <c r="Y82" s="79" t="str">
        <f>IFERROR(VLOOKUP(I82,Lists!A$4:B$11,2,FALSE),"")</f>
        <v/>
      </c>
      <c r="Z82" s="79" t="str">
        <f>IFERROR(VLOOKUP(#REF!,Lists!A$12:B$67,2,FALSE),"")</f>
        <v/>
      </c>
      <c r="AA82" s="82" t="str">
        <f t="shared" si="16"/>
        <v>P</v>
      </c>
      <c r="AB82" s="93" t="str">
        <f t="shared" si="17"/>
        <v>P</v>
      </c>
      <c r="AC82" s="93" t="str">
        <f>IF(L82&lt;&gt;0,IF(S82="Yes",IF(#REF!="","P",""),""),"")</f>
        <v/>
      </c>
      <c r="AD82" s="93" t="str">
        <f t="shared" si="18"/>
        <v/>
      </c>
      <c r="AE82" s="93" t="str">
        <f t="shared" si="19"/>
        <v/>
      </c>
      <c r="AF82" s="93" t="str">
        <f t="shared" si="20"/>
        <v/>
      </c>
      <c r="BO82" s="64" t="str">
        <f t="shared" si="21"/>
        <v/>
      </c>
      <c r="BP82" s="64" t="str">
        <f t="shared" si="22"/>
        <v/>
      </c>
      <c r="BQ82" s="64" t="str">
        <f t="shared" si="23"/>
        <v/>
      </c>
      <c r="BR82" s="64" t="str">
        <f t="shared" si="24"/>
        <v/>
      </c>
      <c r="BU82" s="64" t="str">
        <f t="shared" si="25"/>
        <v/>
      </c>
      <c r="CY82" s="38" t="str">
        <f t="shared" si="28"/>
        <v>P</v>
      </c>
    </row>
    <row r="83" spans="1:103" ht="20.100000000000001" customHeight="1" x14ac:dyDescent="0.3">
      <c r="A83" s="82">
        <f>ROW()</f>
        <v>83</v>
      </c>
      <c r="B83" s="129" t="str">
        <f t="shared" si="26"/>
        <v/>
      </c>
      <c r="C83" s="129" t="str">
        <f t="shared" si="15"/>
        <v/>
      </c>
      <c r="D83" s="129" t="str">
        <f>IF(C83="","",COUNTIFS(C$11:C83,"&gt;0"))</f>
        <v/>
      </c>
      <c r="E83" s="52"/>
      <c r="F83" s="53"/>
      <c r="G83" s="53"/>
      <c r="H83" s="52"/>
      <c r="I83" s="163"/>
      <c r="J83" s="63"/>
      <c r="K83" s="246"/>
      <c r="L83" s="245" t="str">
        <f t="shared" si="29"/>
        <v/>
      </c>
      <c r="M83" s="173" t="str">
        <f>IFERROR(VLOOKUP(J83,Lists!J$4:L$653,2,FALSE),"")</f>
        <v/>
      </c>
      <c r="N83" s="174" t="str">
        <f>IFERROR(VLOOKUP(J83,Lists!J$4:L$653,3,FALSE),"")</f>
        <v/>
      </c>
      <c r="O83" s="175" t="str">
        <f t="shared" si="27"/>
        <v/>
      </c>
      <c r="P83" s="61"/>
      <c r="Q83" s="164"/>
      <c r="R83" s="164"/>
      <c r="S83" s="85"/>
      <c r="T83" s="97"/>
      <c r="U83" s="52"/>
      <c r="V83" s="85"/>
      <c r="W83" s="98"/>
      <c r="X83" s="107"/>
      <c r="Y83" s="79" t="str">
        <f>IFERROR(VLOOKUP(I83,Lists!A$4:B$11,2,FALSE),"")</f>
        <v/>
      </c>
      <c r="Z83" s="79" t="str">
        <f>IFERROR(VLOOKUP(#REF!,Lists!A$12:B$67,2,FALSE),"")</f>
        <v/>
      </c>
      <c r="AA83" s="82" t="str">
        <f t="shared" si="16"/>
        <v>P</v>
      </c>
      <c r="AB83" s="93" t="str">
        <f t="shared" si="17"/>
        <v>P</v>
      </c>
      <c r="AC83" s="93" t="str">
        <f>IF(L83&lt;&gt;0,IF(S83="Yes",IF(#REF!="","P",""),""),"")</f>
        <v/>
      </c>
      <c r="AD83" s="93" t="str">
        <f t="shared" si="18"/>
        <v/>
      </c>
      <c r="AE83" s="93" t="str">
        <f t="shared" si="19"/>
        <v/>
      </c>
      <c r="AF83" s="93" t="str">
        <f t="shared" si="20"/>
        <v/>
      </c>
      <c r="BO83" s="64" t="str">
        <f t="shared" si="21"/>
        <v/>
      </c>
      <c r="BP83" s="64" t="str">
        <f t="shared" si="22"/>
        <v/>
      </c>
      <c r="BQ83" s="64" t="str">
        <f t="shared" si="23"/>
        <v/>
      </c>
      <c r="BR83" s="64" t="str">
        <f t="shared" si="24"/>
        <v/>
      </c>
      <c r="BU83" s="64" t="str">
        <f t="shared" si="25"/>
        <v/>
      </c>
      <c r="CY83" s="38" t="str">
        <f t="shared" si="28"/>
        <v>P</v>
      </c>
    </row>
    <row r="84" spans="1:103" ht="20.100000000000001" customHeight="1" x14ac:dyDescent="0.3">
      <c r="A84" s="82">
        <f>ROW()</f>
        <v>84</v>
      </c>
      <c r="B84" s="129" t="str">
        <f t="shared" si="26"/>
        <v/>
      </c>
      <c r="C84" s="129" t="str">
        <f t="shared" si="15"/>
        <v/>
      </c>
      <c r="D84" s="129" t="str">
        <f>IF(C84="","",COUNTIFS(C$11:C84,"&gt;0"))</f>
        <v/>
      </c>
      <c r="E84" s="52"/>
      <c r="F84" s="53"/>
      <c r="G84" s="53"/>
      <c r="H84" s="52"/>
      <c r="I84" s="163"/>
      <c r="J84" s="63"/>
      <c r="K84" s="246"/>
      <c r="L84" s="245" t="str">
        <f t="shared" si="29"/>
        <v/>
      </c>
      <c r="M84" s="173" t="str">
        <f>IFERROR(VLOOKUP(J84,Lists!J$4:L$653,2,FALSE),"")</f>
        <v/>
      </c>
      <c r="N84" s="174" t="str">
        <f>IFERROR(VLOOKUP(J84,Lists!J$4:L$653,3,FALSE),"")</f>
        <v/>
      </c>
      <c r="O84" s="175" t="str">
        <f t="shared" si="27"/>
        <v/>
      </c>
      <c r="P84" s="61"/>
      <c r="Q84" s="164"/>
      <c r="R84" s="164"/>
      <c r="S84" s="85"/>
      <c r="T84" s="97"/>
      <c r="U84" s="52"/>
      <c r="V84" s="85"/>
      <c r="W84" s="98"/>
      <c r="X84" s="107"/>
      <c r="Y84" s="79" t="str">
        <f>IFERROR(VLOOKUP(I84,Lists!A$4:B$11,2,FALSE),"")</f>
        <v/>
      </c>
      <c r="Z84" s="79" t="str">
        <f>IFERROR(VLOOKUP(#REF!,Lists!A$12:B$67,2,FALSE),"")</f>
        <v/>
      </c>
      <c r="AA84" s="82" t="str">
        <f t="shared" si="16"/>
        <v>P</v>
      </c>
      <c r="AB84" s="93" t="str">
        <f t="shared" si="17"/>
        <v>P</v>
      </c>
      <c r="AC84" s="93" t="str">
        <f>IF(L84&lt;&gt;0,IF(S84="Yes",IF(#REF!="","P",""),""),"")</f>
        <v/>
      </c>
      <c r="AD84" s="93" t="str">
        <f t="shared" si="18"/>
        <v/>
      </c>
      <c r="AE84" s="93" t="str">
        <f t="shared" si="19"/>
        <v/>
      </c>
      <c r="AF84" s="93" t="str">
        <f t="shared" si="20"/>
        <v/>
      </c>
      <c r="BO84" s="64" t="str">
        <f t="shared" si="21"/>
        <v/>
      </c>
      <c r="BP84" s="64" t="str">
        <f t="shared" si="22"/>
        <v/>
      </c>
      <c r="BQ84" s="64" t="str">
        <f t="shared" si="23"/>
        <v/>
      </c>
      <c r="BR84" s="64" t="str">
        <f t="shared" si="24"/>
        <v/>
      </c>
      <c r="BU84" s="64" t="str">
        <f t="shared" si="25"/>
        <v/>
      </c>
      <c r="CY84" s="38" t="str">
        <f t="shared" si="28"/>
        <v>P</v>
      </c>
    </row>
    <row r="85" spans="1:103" ht="20.100000000000001" customHeight="1" x14ac:dyDescent="0.3">
      <c r="A85" s="82">
        <f>ROW()</f>
        <v>85</v>
      </c>
      <c r="B85" s="129" t="str">
        <f t="shared" si="26"/>
        <v/>
      </c>
      <c r="C85" s="129" t="str">
        <f t="shared" si="15"/>
        <v/>
      </c>
      <c r="D85" s="129" t="str">
        <f>IF(C85="","",COUNTIFS(C$11:C85,"&gt;0"))</f>
        <v/>
      </c>
      <c r="E85" s="52"/>
      <c r="F85" s="53"/>
      <c r="G85" s="53"/>
      <c r="H85" s="52"/>
      <c r="I85" s="163"/>
      <c r="J85" s="63"/>
      <c r="K85" s="246"/>
      <c r="L85" s="245" t="str">
        <f t="shared" si="29"/>
        <v/>
      </c>
      <c r="M85" s="173" t="str">
        <f>IFERROR(VLOOKUP(J85,Lists!J$4:L$653,2,FALSE),"")</f>
        <v/>
      </c>
      <c r="N85" s="174" t="str">
        <f>IFERROR(VLOOKUP(J85,Lists!J$4:L$653,3,FALSE),"")</f>
        <v/>
      </c>
      <c r="O85" s="175" t="str">
        <f t="shared" si="27"/>
        <v/>
      </c>
      <c r="P85" s="61"/>
      <c r="Q85" s="164"/>
      <c r="R85" s="164"/>
      <c r="S85" s="85"/>
      <c r="T85" s="97"/>
      <c r="U85" s="52"/>
      <c r="V85" s="85"/>
      <c r="W85" s="98"/>
      <c r="X85" s="107"/>
      <c r="Y85" s="79" t="str">
        <f>IFERROR(VLOOKUP(I85,Lists!A$4:B$11,2,FALSE),"")</f>
        <v/>
      </c>
      <c r="Z85" s="79" t="str">
        <f>IFERROR(VLOOKUP(#REF!,Lists!A$12:B$67,2,FALSE),"")</f>
        <v/>
      </c>
      <c r="AA85" s="82" t="str">
        <f t="shared" si="16"/>
        <v>P</v>
      </c>
      <c r="AB85" s="93" t="str">
        <f t="shared" si="17"/>
        <v>P</v>
      </c>
      <c r="AC85" s="93" t="str">
        <f>IF(L85&lt;&gt;0,IF(S85="Yes",IF(#REF!="","P",""),""),"")</f>
        <v/>
      </c>
      <c r="AD85" s="93" t="str">
        <f t="shared" si="18"/>
        <v/>
      </c>
      <c r="AE85" s="93" t="str">
        <f t="shared" si="19"/>
        <v/>
      </c>
      <c r="AF85" s="93" t="str">
        <f t="shared" si="20"/>
        <v/>
      </c>
      <c r="BO85" s="64" t="str">
        <f t="shared" si="21"/>
        <v/>
      </c>
      <c r="BP85" s="64" t="str">
        <f t="shared" si="22"/>
        <v/>
      </c>
      <c r="BQ85" s="64" t="str">
        <f t="shared" si="23"/>
        <v/>
      </c>
      <c r="BR85" s="64" t="str">
        <f t="shared" si="24"/>
        <v/>
      </c>
      <c r="BU85" s="64" t="str">
        <f t="shared" si="25"/>
        <v/>
      </c>
      <c r="CY85" s="38" t="str">
        <f t="shared" si="28"/>
        <v>P</v>
      </c>
    </row>
    <row r="86" spans="1:103" ht="20.100000000000001" customHeight="1" x14ac:dyDescent="0.3">
      <c r="A86" s="82">
        <f>ROW()</f>
        <v>86</v>
      </c>
      <c r="B86" s="129" t="str">
        <f t="shared" si="26"/>
        <v/>
      </c>
      <c r="C86" s="129" t="str">
        <f t="shared" si="15"/>
        <v/>
      </c>
      <c r="D86" s="129" t="str">
        <f>IF(C86="","",COUNTIFS(C$11:C86,"&gt;0"))</f>
        <v/>
      </c>
      <c r="E86" s="52"/>
      <c r="F86" s="53"/>
      <c r="G86" s="53"/>
      <c r="H86" s="52"/>
      <c r="I86" s="163"/>
      <c r="J86" s="63"/>
      <c r="K86" s="246"/>
      <c r="L86" s="245" t="str">
        <f t="shared" si="29"/>
        <v/>
      </c>
      <c r="M86" s="173" t="str">
        <f>IFERROR(VLOOKUP(J86,Lists!J$4:L$653,2,FALSE),"")</f>
        <v/>
      </c>
      <c r="N86" s="174" t="str">
        <f>IFERROR(VLOOKUP(J86,Lists!J$4:L$653,3,FALSE),"")</f>
        <v/>
      </c>
      <c r="O86" s="175" t="str">
        <f t="shared" si="27"/>
        <v/>
      </c>
      <c r="P86" s="61"/>
      <c r="Q86" s="164"/>
      <c r="R86" s="164"/>
      <c r="S86" s="85"/>
      <c r="T86" s="97"/>
      <c r="U86" s="52"/>
      <c r="V86" s="85"/>
      <c r="W86" s="98"/>
      <c r="X86" s="107"/>
      <c r="Y86" s="79" t="str">
        <f>IFERROR(VLOOKUP(I86,Lists!A$4:B$11,2,FALSE),"")</f>
        <v/>
      </c>
      <c r="Z86" s="79" t="str">
        <f>IFERROR(VLOOKUP(#REF!,Lists!A$12:B$67,2,FALSE),"")</f>
        <v/>
      </c>
      <c r="AA86" s="82" t="str">
        <f t="shared" si="16"/>
        <v>P</v>
      </c>
      <c r="AB86" s="93" t="str">
        <f t="shared" si="17"/>
        <v>P</v>
      </c>
      <c r="AC86" s="93" t="str">
        <f>IF(L86&lt;&gt;0,IF(S86="Yes",IF(#REF!="","P",""),""),"")</f>
        <v/>
      </c>
      <c r="AD86" s="93" t="str">
        <f t="shared" si="18"/>
        <v/>
      </c>
      <c r="AE86" s="93" t="str">
        <f t="shared" si="19"/>
        <v/>
      </c>
      <c r="AF86" s="93" t="str">
        <f t="shared" si="20"/>
        <v/>
      </c>
      <c r="BO86" s="64" t="str">
        <f t="shared" si="21"/>
        <v/>
      </c>
      <c r="BP86" s="64" t="str">
        <f t="shared" si="22"/>
        <v/>
      </c>
      <c r="BQ86" s="64" t="str">
        <f t="shared" si="23"/>
        <v/>
      </c>
      <c r="BR86" s="64" t="str">
        <f t="shared" si="24"/>
        <v/>
      </c>
      <c r="BU86" s="64" t="str">
        <f t="shared" si="25"/>
        <v/>
      </c>
      <c r="CY86" s="38" t="str">
        <f t="shared" si="28"/>
        <v>P</v>
      </c>
    </row>
    <row r="87" spans="1:103" ht="20.100000000000001" customHeight="1" x14ac:dyDescent="0.3">
      <c r="A87" s="82">
        <f>ROW()</f>
        <v>87</v>
      </c>
      <c r="B87" s="129" t="str">
        <f t="shared" si="26"/>
        <v/>
      </c>
      <c r="C87" s="129" t="str">
        <f t="shared" si="15"/>
        <v/>
      </c>
      <c r="D87" s="129" t="str">
        <f>IF(C87="","",COUNTIFS(C$11:C87,"&gt;0"))</f>
        <v/>
      </c>
      <c r="E87" s="52"/>
      <c r="F87" s="53"/>
      <c r="G87" s="53"/>
      <c r="H87" s="52"/>
      <c r="I87" s="163"/>
      <c r="J87" s="63"/>
      <c r="K87" s="246"/>
      <c r="L87" s="245" t="str">
        <f t="shared" si="29"/>
        <v/>
      </c>
      <c r="M87" s="173" t="str">
        <f>IFERROR(VLOOKUP(J87,Lists!J$4:L$653,2,FALSE),"")</f>
        <v/>
      </c>
      <c r="N87" s="174" t="str">
        <f>IFERROR(VLOOKUP(J87,Lists!J$4:L$653,3,FALSE),"")</f>
        <v/>
      </c>
      <c r="O87" s="175" t="str">
        <f t="shared" si="27"/>
        <v/>
      </c>
      <c r="P87" s="61"/>
      <c r="Q87" s="164"/>
      <c r="R87" s="164"/>
      <c r="S87" s="85"/>
      <c r="T87" s="97"/>
      <c r="U87" s="52"/>
      <c r="V87" s="85"/>
      <c r="W87" s="98"/>
      <c r="X87" s="107"/>
      <c r="Y87" s="79" t="str">
        <f>IFERROR(VLOOKUP(I87,Lists!A$4:B$11,2,FALSE),"")</f>
        <v/>
      </c>
      <c r="Z87" s="79" t="str">
        <f>IFERROR(VLOOKUP(#REF!,Lists!A$12:B$67,2,FALSE),"")</f>
        <v/>
      </c>
      <c r="AA87" s="82" t="str">
        <f t="shared" si="16"/>
        <v>P</v>
      </c>
      <c r="AB87" s="93" t="str">
        <f t="shared" si="17"/>
        <v>P</v>
      </c>
      <c r="AC87" s="93" t="str">
        <f>IF(L87&lt;&gt;0,IF(S87="Yes",IF(#REF!="","P",""),""),"")</f>
        <v/>
      </c>
      <c r="AD87" s="93" t="str">
        <f t="shared" si="18"/>
        <v/>
      </c>
      <c r="AE87" s="93" t="str">
        <f t="shared" si="19"/>
        <v/>
      </c>
      <c r="AF87" s="93" t="str">
        <f t="shared" si="20"/>
        <v/>
      </c>
      <c r="BO87" s="64" t="str">
        <f t="shared" si="21"/>
        <v/>
      </c>
      <c r="BP87" s="64" t="str">
        <f t="shared" si="22"/>
        <v/>
      </c>
      <c r="BQ87" s="64" t="str">
        <f t="shared" si="23"/>
        <v/>
      </c>
      <c r="BR87" s="64" t="str">
        <f t="shared" si="24"/>
        <v/>
      </c>
      <c r="BU87" s="64" t="str">
        <f t="shared" si="25"/>
        <v/>
      </c>
      <c r="CY87" s="38" t="str">
        <f t="shared" si="28"/>
        <v>P</v>
      </c>
    </row>
    <row r="88" spans="1:103" ht="20.100000000000001" customHeight="1" x14ac:dyDescent="0.3">
      <c r="A88" s="82">
        <f>ROW()</f>
        <v>88</v>
      </c>
      <c r="B88" s="129" t="str">
        <f t="shared" si="26"/>
        <v/>
      </c>
      <c r="C88" s="129" t="str">
        <f t="shared" si="15"/>
        <v/>
      </c>
      <c r="D88" s="129" t="str">
        <f>IF(C88="","",COUNTIFS(C$11:C88,"&gt;0"))</f>
        <v/>
      </c>
      <c r="E88" s="52"/>
      <c r="F88" s="53"/>
      <c r="G88" s="53"/>
      <c r="H88" s="52"/>
      <c r="I88" s="163"/>
      <c r="J88" s="63"/>
      <c r="K88" s="246"/>
      <c r="L88" s="245" t="str">
        <f t="shared" si="29"/>
        <v/>
      </c>
      <c r="M88" s="173" t="str">
        <f>IFERROR(VLOOKUP(J88,Lists!J$4:L$653,2,FALSE),"")</f>
        <v/>
      </c>
      <c r="N88" s="174" t="str">
        <f>IFERROR(VLOOKUP(J88,Lists!J$4:L$653,3,FALSE),"")</f>
        <v/>
      </c>
      <c r="O88" s="175" t="str">
        <f t="shared" si="27"/>
        <v/>
      </c>
      <c r="P88" s="61"/>
      <c r="Q88" s="164"/>
      <c r="R88" s="164"/>
      <c r="S88" s="85"/>
      <c r="T88" s="97"/>
      <c r="U88" s="52"/>
      <c r="V88" s="85"/>
      <c r="W88" s="98"/>
      <c r="X88" s="107"/>
      <c r="Y88" s="79" t="str">
        <f>IFERROR(VLOOKUP(I88,Lists!A$4:B$11,2,FALSE),"")</f>
        <v/>
      </c>
      <c r="Z88" s="79" t="str">
        <f>IFERROR(VLOOKUP(#REF!,Lists!A$12:B$67,2,FALSE),"")</f>
        <v/>
      </c>
      <c r="AA88" s="82" t="str">
        <f t="shared" si="16"/>
        <v>P</v>
      </c>
      <c r="AB88" s="93" t="str">
        <f t="shared" si="17"/>
        <v>P</v>
      </c>
      <c r="AC88" s="93" t="str">
        <f>IF(L88&lt;&gt;0,IF(S88="Yes",IF(#REF!="","P",""),""),"")</f>
        <v/>
      </c>
      <c r="AD88" s="93" t="str">
        <f t="shared" si="18"/>
        <v/>
      </c>
      <c r="AE88" s="93" t="str">
        <f t="shared" si="19"/>
        <v/>
      </c>
      <c r="AF88" s="93" t="str">
        <f t="shared" si="20"/>
        <v/>
      </c>
      <c r="BO88" s="64" t="str">
        <f t="shared" si="21"/>
        <v/>
      </c>
      <c r="BP88" s="64" t="str">
        <f t="shared" si="22"/>
        <v/>
      </c>
      <c r="BQ88" s="64" t="str">
        <f t="shared" si="23"/>
        <v/>
      </c>
      <c r="BR88" s="64" t="str">
        <f t="shared" si="24"/>
        <v/>
      </c>
      <c r="BU88" s="64" t="str">
        <f t="shared" si="25"/>
        <v/>
      </c>
      <c r="CY88" s="38" t="str">
        <f t="shared" si="28"/>
        <v>P</v>
      </c>
    </row>
    <row r="89" spans="1:103" ht="20.100000000000001" customHeight="1" x14ac:dyDescent="0.3">
      <c r="A89" s="82">
        <f>ROW()</f>
        <v>89</v>
      </c>
      <c r="B89" s="129" t="str">
        <f t="shared" si="26"/>
        <v/>
      </c>
      <c r="C89" s="129" t="str">
        <f t="shared" si="15"/>
        <v/>
      </c>
      <c r="D89" s="129" t="str">
        <f>IF(C89="","",COUNTIFS(C$11:C89,"&gt;0"))</f>
        <v/>
      </c>
      <c r="E89" s="52"/>
      <c r="F89" s="53"/>
      <c r="G89" s="53"/>
      <c r="H89" s="52"/>
      <c r="I89" s="163"/>
      <c r="J89" s="63"/>
      <c r="K89" s="246"/>
      <c r="L89" s="245" t="str">
        <f t="shared" si="29"/>
        <v/>
      </c>
      <c r="M89" s="173" t="str">
        <f>IFERROR(VLOOKUP(J89,Lists!J$4:L$653,2,FALSE),"")</f>
        <v/>
      </c>
      <c r="N89" s="174" t="str">
        <f>IFERROR(VLOOKUP(J89,Lists!J$4:L$653,3,FALSE),"")</f>
        <v/>
      </c>
      <c r="O89" s="175" t="str">
        <f t="shared" si="27"/>
        <v/>
      </c>
      <c r="P89" s="61"/>
      <c r="Q89" s="164"/>
      <c r="R89" s="164"/>
      <c r="S89" s="85"/>
      <c r="T89" s="97"/>
      <c r="U89" s="52"/>
      <c r="V89" s="85"/>
      <c r="W89" s="98"/>
      <c r="X89" s="107"/>
      <c r="Y89" s="79" t="str">
        <f>IFERROR(VLOOKUP(I89,Lists!A$4:B$11,2,FALSE),"")</f>
        <v/>
      </c>
      <c r="Z89" s="79" t="str">
        <f>IFERROR(VLOOKUP(#REF!,Lists!A$12:B$67,2,FALSE),"")</f>
        <v/>
      </c>
      <c r="AA89" s="82" t="str">
        <f t="shared" si="16"/>
        <v>P</v>
      </c>
      <c r="AB89" s="93" t="str">
        <f t="shared" si="17"/>
        <v>P</v>
      </c>
      <c r="AC89" s="93" t="str">
        <f>IF(L89&lt;&gt;0,IF(S89="Yes",IF(#REF!="","P",""),""),"")</f>
        <v/>
      </c>
      <c r="AD89" s="93" t="str">
        <f t="shared" si="18"/>
        <v/>
      </c>
      <c r="AE89" s="93" t="str">
        <f t="shared" si="19"/>
        <v/>
      </c>
      <c r="AF89" s="93" t="str">
        <f t="shared" si="20"/>
        <v/>
      </c>
      <c r="BO89" s="64" t="str">
        <f t="shared" si="21"/>
        <v/>
      </c>
      <c r="BP89" s="64" t="str">
        <f t="shared" si="22"/>
        <v/>
      </c>
      <c r="BQ89" s="64" t="str">
        <f t="shared" si="23"/>
        <v/>
      </c>
      <c r="BR89" s="64" t="str">
        <f t="shared" si="24"/>
        <v/>
      </c>
      <c r="BU89" s="64" t="str">
        <f t="shared" si="25"/>
        <v/>
      </c>
      <c r="CY89" s="38" t="str">
        <f t="shared" si="28"/>
        <v>P</v>
      </c>
    </row>
    <row r="90" spans="1:103" ht="20.100000000000001" customHeight="1" x14ac:dyDescent="0.3">
      <c r="A90" s="82">
        <f>ROW()</f>
        <v>90</v>
      </c>
      <c r="B90" s="129" t="str">
        <f t="shared" si="26"/>
        <v/>
      </c>
      <c r="C90" s="129" t="str">
        <f t="shared" si="15"/>
        <v/>
      </c>
      <c r="D90" s="129" t="str">
        <f>IF(C90="","",COUNTIFS(C$11:C90,"&gt;0"))</f>
        <v/>
      </c>
      <c r="E90" s="52"/>
      <c r="F90" s="53"/>
      <c r="G90" s="53"/>
      <c r="H90" s="52"/>
      <c r="I90" s="163"/>
      <c r="J90" s="63"/>
      <c r="K90" s="246"/>
      <c r="L90" s="245" t="str">
        <f t="shared" si="29"/>
        <v/>
      </c>
      <c r="M90" s="173" t="str">
        <f>IFERROR(VLOOKUP(J90,Lists!J$4:L$653,2,FALSE),"")</f>
        <v/>
      </c>
      <c r="N90" s="174" t="str">
        <f>IFERROR(VLOOKUP(J90,Lists!J$4:L$653,3,FALSE),"")</f>
        <v/>
      </c>
      <c r="O90" s="175" t="str">
        <f t="shared" si="27"/>
        <v/>
      </c>
      <c r="P90" s="61"/>
      <c r="Q90" s="164"/>
      <c r="R90" s="164"/>
      <c r="S90" s="85"/>
      <c r="T90" s="97"/>
      <c r="U90" s="52"/>
      <c r="V90" s="85"/>
      <c r="W90" s="98"/>
      <c r="X90" s="107"/>
      <c r="Y90" s="79" t="str">
        <f>IFERROR(VLOOKUP(I90,Lists!A$4:B$11,2,FALSE),"")</f>
        <v/>
      </c>
      <c r="Z90" s="79" t="str">
        <f>IFERROR(VLOOKUP(#REF!,Lists!A$12:B$67,2,FALSE),"")</f>
        <v/>
      </c>
      <c r="AA90" s="82" t="str">
        <f t="shared" si="16"/>
        <v>P</v>
      </c>
      <c r="AB90" s="93" t="str">
        <f t="shared" si="17"/>
        <v>P</v>
      </c>
      <c r="AC90" s="93" t="str">
        <f>IF(L90&lt;&gt;0,IF(S90="Yes",IF(#REF!="","P",""),""),"")</f>
        <v/>
      </c>
      <c r="AD90" s="93" t="str">
        <f t="shared" si="18"/>
        <v/>
      </c>
      <c r="AE90" s="93" t="str">
        <f t="shared" si="19"/>
        <v/>
      </c>
      <c r="AF90" s="93" t="str">
        <f t="shared" si="20"/>
        <v/>
      </c>
      <c r="BO90" s="64" t="str">
        <f t="shared" si="21"/>
        <v/>
      </c>
      <c r="BP90" s="64" t="str">
        <f t="shared" si="22"/>
        <v/>
      </c>
      <c r="BQ90" s="64" t="str">
        <f t="shared" si="23"/>
        <v/>
      </c>
      <c r="BR90" s="64" t="str">
        <f t="shared" si="24"/>
        <v/>
      </c>
      <c r="BU90" s="64" t="str">
        <f t="shared" si="25"/>
        <v/>
      </c>
      <c r="CY90" s="38" t="str">
        <f t="shared" si="28"/>
        <v>P</v>
      </c>
    </row>
    <row r="91" spans="1:103" ht="20.100000000000001" customHeight="1" x14ac:dyDescent="0.3">
      <c r="A91" s="82">
        <f>ROW()</f>
        <v>91</v>
      </c>
      <c r="B91" s="129" t="str">
        <f t="shared" si="26"/>
        <v/>
      </c>
      <c r="C91" s="129" t="str">
        <f t="shared" si="15"/>
        <v/>
      </c>
      <c r="D91" s="129" t="str">
        <f>IF(C91="","",COUNTIFS(C$11:C91,"&gt;0"))</f>
        <v/>
      </c>
      <c r="E91" s="52"/>
      <c r="F91" s="53"/>
      <c r="G91" s="53"/>
      <c r="H91" s="52"/>
      <c r="I91" s="163"/>
      <c r="J91" s="63"/>
      <c r="K91" s="246"/>
      <c r="L91" s="245" t="str">
        <f t="shared" si="29"/>
        <v/>
      </c>
      <c r="M91" s="173" t="str">
        <f>IFERROR(VLOOKUP(J91,Lists!J$4:L$653,2,FALSE),"")</f>
        <v/>
      </c>
      <c r="N91" s="174" t="str">
        <f>IFERROR(VLOOKUP(J91,Lists!J$4:L$653,3,FALSE),"")</f>
        <v/>
      </c>
      <c r="O91" s="175" t="str">
        <f t="shared" si="27"/>
        <v/>
      </c>
      <c r="P91" s="61"/>
      <c r="Q91" s="164"/>
      <c r="R91" s="164"/>
      <c r="S91" s="85"/>
      <c r="T91" s="97"/>
      <c r="U91" s="52"/>
      <c r="V91" s="85"/>
      <c r="W91" s="98"/>
      <c r="X91" s="107"/>
      <c r="Y91" s="79" t="str">
        <f>IFERROR(VLOOKUP(I91,Lists!A$4:B$11,2,FALSE),"")</f>
        <v/>
      </c>
      <c r="Z91" s="79" t="str">
        <f>IFERROR(VLOOKUP(#REF!,Lists!A$12:B$67,2,FALSE),"")</f>
        <v/>
      </c>
      <c r="AA91" s="82" t="str">
        <f t="shared" si="16"/>
        <v>P</v>
      </c>
      <c r="AB91" s="93" t="str">
        <f t="shared" si="17"/>
        <v>P</v>
      </c>
      <c r="AC91" s="93" t="str">
        <f>IF(L91&lt;&gt;0,IF(S91="Yes",IF(#REF!="","P",""),""),"")</f>
        <v/>
      </c>
      <c r="AD91" s="93" t="str">
        <f t="shared" si="18"/>
        <v/>
      </c>
      <c r="AE91" s="93" t="str">
        <f t="shared" si="19"/>
        <v/>
      </c>
      <c r="AF91" s="93" t="str">
        <f t="shared" si="20"/>
        <v/>
      </c>
      <c r="BO91" s="64" t="str">
        <f t="shared" si="21"/>
        <v/>
      </c>
      <c r="BP91" s="64" t="str">
        <f t="shared" si="22"/>
        <v/>
      </c>
      <c r="BQ91" s="64" t="str">
        <f t="shared" si="23"/>
        <v/>
      </c>
      <c r="BR91" s="64" t="str">
        <f t="shared" si="24"/>
        <v/>
      </c>
      <c r="BU91" s="64" t="str">
        <f t="shared" si="25"/>
        <v/>
      </c>
      <c r="CY91" s="38" t="str">
        <f t="shared" si="28"/>
        <v>P</v>
      </c>
    </row>
    <row r="92" spans="1:103" ht="20.100000000000001" customHeight="1" x14ac:dyDescent="0.3">
      <c r="A92" s="82">
        <f>ROW()</f>
        <v>92</v>
      </c>
      <c r="B92" s="129" t="str">
        <f t="shared" si="26"/>
        <v/>
      </c>
      <c r="C92" s="129" t="str">
        <f t="shared" si="15"/>
        <v/>
      </c>
      <c r="D92" s="129" t="str">
        <f>IF(C92="","",COUNTIFS(C$11:C92,"&gt;0"))</f>
        <v/>
      </c>
      <c r="E92" s="52"/>
      <c r="F92" s="53"/>
      <c r="G92" s="53"/>
      <c r="H92" s="52"/>
      <c r="I92" s="163"/>
      <c r="J92" s="63"/>
      <c r="K92" s="246"/>
      <c r="L92" s="245" t="str">
        <f t="shared" si="29"/>
        <v/>
      </c>
      <c r="M92" s="173" t="str">
        <f>IFERROR(VLOOKUP(J92,Lists!J$4:L$653,2,FALSE),"")</f>
        <v/>
      </c>
      <c r="N92" s="174" t="str">
        <f>IFERROR(VLOOKUP(J92,Lists!J$4:L$653,3,FALSE),"")</f>
        <v/>
      </c>
      <c r="O92" s="175" t="str">
        <f t="shared" si="27"/>
        <v/>
      </c>
      <c r="P92" s="61"/>
      <c r="Q92" s="164"/>
      <c r="R92" s="164"/>
      <c r="S92" s="85"/>
      <c r="T92" s="97"/>
      <c r="U92" s="52"/>
      <c r="V92" s="85"/>
      <c r="W92" s="98"/>
      <c r="X92" s="107"/>
      <c r="Y92" s="79" t="str">
        <f>IFERROR(VLOOKUP(I92,Lists!A$4:B$11,2,FALSE),"")</f>
        <v/>
      </c>
      <c r="Z92" s="79" t="str">
        <f>IFERROR(VLOOKUP(#REF!,Lists!A$12:B$67,2,FALSE),"")</f>
        <v/>
      </c>
      <c r="AA92" s="82" t="str">
        <f t="shared" si="16"/>
        <v>P</v>
      </c>
      <c r="AB92" s="93" t="str">
        <f t="shared" si="17"/>
        <v>P</v>
      </c>
      <c r="AC92" s="93" t="str">
        <f>IF(L92&lt;&gt;0,IF(S92="Yes",IF(#REF!="","P",""),""),"")</f>
        <v/>
      </c>
      <c r="AD92" s="93" t="str">
        <f t="shared" si="18"/>
        <v/>
      </c>
      <c r="AE92" s="93" t="str">
        <f t="shared" si="19"/>
        <v/>
      </c>
      <c r="AF92" s="93" t="str">
        <f t="shared" si="20"/>
        <v/>
      </c>
      <c r="BO92" s="64" t="str">
        <f t="shared" si="21"/>
        <v/>
      </c>
      <c r="BP92" s="64" t="str">
        <f t="shared" si="22"/>
        <v/>
      </c>
      <c r="BQ92" s="64" t="str">
        <f t="shared" si="23"/>
        <v/>
      </c>
      <c r="BR92" s="64" t="str">
        <f t="shared" si="24"/>
        <v/>
      </c>
      <c r="BU92" s="64" t="str">
        <f t="shared" si="25"/>
        <v/>
      </c>
      <c r="CY92" s="38" t="str">
        <f t="shared" si="28"/>
        <v>P</v>
      </c>
    </row>
    <row r="93" spans="1:103" ht="20.100000000000001" customHeight="1" x14ac:dyDescent="0.3">
      <c r="A93" s="82">
        <f>ROW()</f>
        <v>93</v>
      </c>
      <c r="B93" s="129" t="str">
        <f t="shared" si="26"/>
        <v/>
      </c>
      <c r="C93" s="129" t="str">
        <f t="shared" si="15"/>
        <v/>
      </c>
      <c r="D93" s="129" t="str">
        <f>IF(C93="","",COUNTIFS(C$11:C93,"&gt;0"))</f>
        <v/>
      </c>
      <c r="E93" s="52"/>
      <c r="F93" s="53"/>
      <c r="G93" s="53"/>
      <c r="H93" s="52"/>
      <c r="I93" s="163"/>
      <c r="J93" s="63"/>
      <c r="K93" s="246"/>
      <c r="L93" s="245" t="str">
        <f t="shared" si="29"/>
        <v/>
      </c>
      <c r="M93" s="173" t="str">
        <f>IFERROR(VLOOKUP(J93,Lists!J$4:L$653,2,FALSE),"")</f>
        <v/>
      </c>
      <c r="N93" s="174" t="str">
        <f>IFERROR(VLOOKUP(J93,Lists!J$4:L$653,3,FALSE),"")</f>
        <v/>
      </c>
      <c r="O93" s="175" t="str">
        <f t="shared" si="27"/>
        <v/>
      </c>
      <c r="P93" s="61"/>
      <c r="Q93" s="164"/>
      <c r="R93" s="164"/>
      <c r="S93" s="85"/>
      <c r="T93" s="97"/>
      <c r="U93" s="52"/>
      <c r="V93" s="85"/>
      <c r="W93" s="98"/>
      <c r="X93" s="107"/>
      <c r="Y93" s="79" t="str">
        <f>IFERROR(VLOOKUP(I93,Lists!A$4:B$11,2,FALSE),"")</f>
        <v/>
      </c>
      <c r="Z93" s="79" t="str">
        <f>IFERROR(VLOOKUP(#REF!,Lists!A$12:B$67,2,FALSE),"")</f>
        <v/>
      </c>
      <c r="AA93" s="82" t="str">
        <f t="shared" si="16"/>
        <v>P</v>
      </c>
      <c r="AB93" s="93" t="str">
        <f t="shared" si="17"/>
        <v>P</v>
      </c>
      <c r="AC93" s="93" t="str">
        <f>IF(L93&lt;&gt;0,IF(S93="Yes",IF(#REF!="","P",""),""),"")</f>
        <v/>
      </c>
      <c r="AD93" s="93" t="str">
        <f t="shared" si="18"/>
        <v/>
      </c>
      <c r="AE93" s="93" t="str">
        <f t="shared" si="19"/>
        <v/>
      </c>
      <c r="AF93" s="93" t="str">
        <f t="shared" si="20"/>
        <v/>
      </c>
      <c r="BO93" s="64" t="str">
        <f t="shared" si="21"/>
        <v/>
      </c>
      <c r="BP93" s="64" t="str">
        <f t="shared" si="22"/>
        <v/>
      </c>
      <c r="BQ93" s="64" t="str">
        <f t="shared" si="23"/>
        <v/>
      </c>
      <c r="BR93" s="64" t="str">
        <f t="shared" si="24"/>
        <v/>
      </c>
      <c r="BU93" s="64" t="str">
        <f t="shared" si="25"/>
        <v/>
      </c>
      <c r="CY93" s="38" t="str">
        <f t="shared" si="28"/>
        <v>P</v>
      </c>
    </row>
    <row r="94" spans="1:103" ht="20.100000000000001" customHeight="1" x14ac:dyDescent="0.3">
      <c r="A94" s="82">
        <f>ROW()</f>
        <v>94</v>
      </c>
      <c r="B94" s="129" t="str">
        <f t="shared" si="26"/>
        <v/>
      </c>
      <c r="C94" s="129" t="str">
        <f t="shared" si="15"/>
        <v/>
      </c>
      <c r="D94" s="129" t="str">
        <f>IF(C94="","",COUNTIFS(C$11:C94,"&gt;0"))</f>
        <v/>
      </c>
      <c r="E94" s="52"/>
      <c r="F94" s="53"/>
      <c r="G94" s="53"/>
      <c r="H94" s="52"/>
      <c r="I94" s="163"/>
      <c r="J94" s="63"/>
      <c r="K94" s="246"/>
      <c r="L94" s="245" t="str">
        <f t="shared" si="29"/>
        <v/>
      </c>
      <c r="M94" s="173" t="str">
        <f>IFERROR(VLOOKUP(J94,Lists!J$4:L$653,2,FALSE),"")</f>
        <v/>
      </c>
      <c r="N94" s="174" t="str">
        <f>IFERROR(VLOOKUP(J94,Lists!J$4:L$653,3,FALSE),"")</f>
        <v/>
      </c>
      <c r="O94" s="175" t="str">
        <f t="shared" si="27"/>
        <v/>
      </c>
      <c r="P94" s="61"/>
      <c r="Q94" s="164"/>
      <c r="R94" s="164"/>
      <c r="S94" s="85"/>
      <c r="T94" s="97"/>
      <c r="U94" s="52"/>
      <c r="V94" s="85"/>
      <c r="W94" s="98"/>
      <c r="X94" s="107"/>
      <c r="Y94" s="79" t="str">
        <f>IFERROR(VLOOKUP(I94,Lists!A$4:B$11,2,FALSE),"")</f>
        <v/>
      </c>
      <c r="Z94" s="79" t="str">
        <f>IFERROR(VLOOKUP(#REF!,Lists!A$12:B$67,2,FALSE),"")</f>
        <v/>
      </c>
      <c r="AA94" s="82" t="str">
        <f t="shared" si="16"/>
        <v>P</v>
      </c>
      <c r="AB94" s="93" t="str">
        <f t="shared" si="17"/>
        <v>P</v>
      </c>
      <c r="AC94" s="93" t="str">
        <f>IF(L94&lt;&gt;0,IF(S94="Yes",IF(#REF!="","P",""),""),"")</f>
        <v/>
      </c>
      <c r="AD94" s="93" t="str">
        <f t="shared" si="18"/>
        <v/>
      </c>
      <c r="AE94" s="93" t="str">
        <f t="shared" si="19"/>
        <v/>
      </c>
      <c r="AF94" s="93" t="str">
        <f t="shared" si="20"/>
        <v/>
      </c>
      <c r="BO94" s="64" t="str">
        <f t="shared" si="21"/>
        <v/>
      </c>
      <c r="BP94" s="64" t="str">
        <f t="shared" si="22"/>
        <v/>
      </c>
      <c r="BQ94" s="64" t="str">
        <f t="shared" si="23"/>
        <v/>
      </c>
      <c r="BR94" s="64" t="str">
        <f t="shared" si="24"/>
        <v/>
      </c>
      <c r="BU94" s="64" t="str">
        <f t="shared" si="25"/>
        <v/>
      </c>
      <c r="CY94" s="38" t="str">
        <f t="shared" si="28"/>
        <v>P</v>
      </c>
    </row>
    <row r="95" spans="1:103" ht="20.100000000000001" customHeight="1" x14ac:dyDescent="0.3">
      <c r="A95" s="82">
        <f>ROW()</f>
        <v>95</v>
      </c>
      <c r="B95" s="129" t="str">
        <f t="shared" si="26"/>
        <v/>
      </c>
      <c r="C95" s="129" t="str">
        <f t="shared" si="15"/>
        <v/>
      </c>
      <c r="D95" s="129" t="str">
        <f>IF(C95="","",COUNTIFS(C$11:C95,"&gt;0"))</f>
        <v/>
      </c>
      <c r="E95" s="52"/>
      <c r="F95" s="53"/>
      <c r="G95" s="53"/>
      <c r="H95" s="52"/>
      <c r="I95" s="163"/>
      <c r="J95" s="63"/>
      <c r="K95" s="246"/>
      <c r="L95" s="245" t="str">
        <f t="shared" si="29"/>
        <v/>
      </c>
      <c r="M95" s="173" t="str">
        <f>IFERROR(VLOOKUP(J95,Lists!J$4:L$653,2,FALSE),"")</f>
        <v/>
      </c>
      <c r="N95" s="174" t="str">
        <f>IFERROR(VLOOKUP(J95,Lists!J$4:L$653,3,FALSE),"")</f>
        <v/>
      </c>
      <c r="O95" s="175" t="str">
        <f t="shared" si="27"/>
        <v/>
      </c>
      <c r="P95" s="61"/>
      <c r="Q95" s="164"/>
      <c r="R95" s="164"/>
      <c r="S95" s="85"/>
      <c r="T95" s="97"/>
      <c r="U95" s="52"/>
      <c r="V95" s="85"/>
      <c r="W95" s="98"/>
      <c r="X95" s="107"/>
      <c r="Y95" s="79" t="str">
        <f>IFERROR(VLOOKUP(I95,Lists!A$4:B$11,2,FALSE),"")</f>
        <v/>
      </c>
      <c r="Z95" s="79" t="str">
        <f>IFERROR(VLOOKUP(#REF!,Lists!A$12:B$67,2,FALSE),"")</f>
        <v/>
      </c>
      <c r="AA95" s="82" t="str">
        <f t="shared" si="16"/>
        <v>P</v>
      </c>
      <c r="AB95" s="93" t="str">
        <f t="shared" si="17"/>
        <v>P</v>
      </c>
      <c r="AC95" s="93" t="str">
        <f>IF(L95&lt;&gt;0,IF(S95="Yes",IF(#REF!="","P",""),""),"")</f>
        <v/>
      </c>
      <c r="AD95" s="93" t="str">
        <f t="shared" si="18"/>
        <v/>
      </c>
      <c r="AE95" s="93" t="str">
        <f t="shared" si="19"/>
        <v/>
      </c>
      <c r="AF95" s="93" t="str">
        <f t="shared" si="20"/>
        <v/>
      </c>
      <c r="BO95" s="64" t="str">
        <f t="shared" si="21"/>
        <v/>
      </c>
      <c r="BP95" s="64" t="str">
        <f t="shared" si="22"/>
        <v/>
      </c>
      <c r="BQ95" s="64" t="str">
        <f t="shared" si="23"/>
        <v/>
      </c>
      <c r="BR95" s="64" t="str">
        <f t="shared" si="24"/>
        <v/>
      </c>
      <c r="BU95" s="64" t="str">
        <f t="shared" si="25"/>
        <v/>
      </c>
      <c r="CY95" s="38" t="str">
        <f t="shared" si="28"/>
        <v>P</v>
      </c>
    </row>
    <row r="96" spans="1:103" ht="20.100000000000001" customHeight="1" x14ac:dyDescent="0.3">
      <c r="A96" s="82">
        <f>ROW()</f>
        <v>96</v>
      </c>
      <c r="B96" s="129" t="str">
        <f t="shared" si="26"/>
        <v/>
      </c>
      <c r="C96" s="129" t="str">
        <f t="shared" si="15"/>
        <v/>
      </c>
      <c r="D96" s="129" t="str">
        <f>IF(C96="","",COUNTIFS(C$11:C96,"&gt;0"))</f>
        <v/>
      </c>
      <c r="E96" s="52"/>
      <c r="F96" s="53"/>
      <c r="G96" s="53"/>
      <c r="H96" s="52"/>
      <c r="I96" s="163"/>
      <c r="J96" s="63"/>
      <c r="K96" s="246"/>
      <c r="L96" s="245" t="str">
        <f t="shared" si="29"/>
        <v/>
      </c>
      <c r="M96" s="173" t="str">
        <f>IFERROR(VLOOKUP(J96,Lists!J$4:L$653,2,FALSE),"")</f>
        <v/>
      </c>
      <c r="N96" s="174" t="str">
        <f>IFERROR(VLOOKUP(J96,Lists!J$4:L$653,3,FALSE),"")</f>
        <v/>
      </c>
      <c r="O96" s="175" t="str">
        <f t="shared" si="27"/>
        <v/>
      </c>
      <c r="P96" s="61"/>
      <c r="Q96" s="164"/>
      <c r="R96" s="164"/>
      <c r="S96" s="85"/>
      <c r="T96" s="97"/>
      <c r="U96" s="52"/>
      <c r="V96" s="85"/>
      <c r="W96" s="98"/>
      <c r="X96" s="107"/>
      <c r="Y96" s="79" t="str">
        <f>IFERROR(VLOOKUP(I96,Lists!A$4:B$11,2,FALSE),"")</f>
        <v/>
      </c>
      <c r="Z96" s="79" t="str">
        <f>IFERROR(VLOOKUP(#REF!,Lists!A$12:B$67,2,FALSE),"")</f>
        <v/>
      </c>
      <c r="AA96" s="82" t="str">
        <f t="shared" si="16"/>
        <v>P</v>
      </c>
      <c r="AB96" s="93" t="str">
        <f t="shared" si="17"/>
        <v>P</v>
      </c>
      <c r="AC96" s="93" t="str">
        <f>IF(L96&lt;&gt;0,IF(S96="Yes",IF(#REF!="","P",""),""),"")</f>
        <v/>
      </c>
      <c r="AD96" s="93" t="str">
        <f t="shared" si="18"/>
        <v/>
      </c>
      <c r="AE96" s="93" t="str">
        <f t="shared" si="19"/>
        <v/>
      </c>
      <c r="AF96" s="93" t="str">
        <f t="shared" si="20"/>
        <v/>
      </c>
      <c r="BO96" s="64" t="str">
        <f t="shared" si="21"/>
        <v/>
      </c>
      <c r="BP96" s="64" t="str">
        <f t="shared" si="22"/>
        <v/>
      </c>
      <c r="BQ96" s="64" t="str">
        <f t="shared" si="23"/>
        <v/>
      </c>
      <c r="BR96" s="64" t="str">
        <f t="shared" si="24"/>
        <v/>
      </c>
      <c r="BU96" s="64" t="str">
        <f t="shared" si="25"/>
        <v/>
      </c>
      <c r="CY96" s="38" t="str">
        <f t="shared" si="28"/>
        <v>P</v>
      </c>
    </row>
    <row r="97" spans="1:103" ht="20.100000000000001" customHeight="1" x14ac:dyDescent="0.3">
      <c r="A97" s="82">
        <f>ROW()</f>
        <v>97</v>
      </c>
      <c r="B97" s="129" t="str">
        <f t="shared" si="26"/>
        <v/>
      </c>
      <c r="C97" s="129" t="str">
        <f t="shared" si="15"/>
        <v/>
      </c>
      <c r="D97" s="129" t="str">
        <f>IF(C97="","",COUNTIFS(C$11:C97,"&gt;0"))</f>
        <v/>
      </c>
      <c r="E97" s="52"/>
      <c r="F97" s="53"/>
      <c r="G97" s="53"/>
      <c r="H97" s="52"/>
      <c r="I97" s="163"/>
      <c r="J97" s="63"/>
      <c r="K97" s="246"/>
      <c r="L97" s="245" t="str">
        <f t="shared" si="29"/>
        <v/>
      </c>
      <c r="M97" s="173" t="str">
        <f>IFERROR(VLOOKUP(J97,Lists!J$4:L$653,2,FALSE),"")</f>
        <v/>
      </c>
      <c r="N97" s="174" t="str">
        <f>IFERROR(VLOOKUP(J97,Lists!J$4:L$653,3,FALSE),"")</f>
        <v/>
      </c>
      <c r="O97" s="175" t="str">
        <f t="shared" si="27"/>
        <v/>
      </c>
      <c r="P97" s="61"/>
      <c r="Q97" s="164"/>
      <c r="R97" s="164"/>
      <c r="S97" s="85"/>
      <c r="T97" s="97"/>
      <c r="U97" s="52"/>
      <c r="V97" s="85"/>
      <c r="W97" s="98"/>
      <c r="X97" s="107"/>
      <c r="Y97" s="79" t="str">
        <f>IFERROR(VLOOKUP(I97,Lists!A$4:B$11,2,FALSE),"")</f>
        <v/>
      </c>
      <c r="Z97" s="79" t="str">
        <f>IFERROR(VLOOKUP(#REF!,Lists!A$12:B$67,2,FALSE),"")</f>
        <v/>
      </c>
      <c r="AA97" s="82" t="str">
        <f t="shared" si="16"/>
        <v>P</v>
      </c>
      <c r="AB97" s="93" t="str">
        <f t="shared" si="17"/>
        <v>P</v>
      </c>
      <c r="AC97" s="93" t="str">
        <f>IF(L97&lt;&gt;0,IF(S97="Yes",IF(#REF!="","P",""),""),"")</f>
        <v/>
      </c>
      <c r="AD97" s="93" t="str">
        <f t="shared" si="18"/>
        <v/>
      </c>
      <c r="AE97" s="93" t="str">
        <f t="shared" si="19"/>
        <v/>
      </c>
      <c r="AF97" s="93" t="str">
        <f t="shared" si="20"/>
        <v/>
      </c>
      <c r="BO97" s="64" t="str">
        <f t="shared" si="21"/>
        <v/>
      </c>
      <c r="BP97" s="64" t="str">
        <f t="shared" si="22"/>
        <v/>
      </c>
      <c r="BQ97" s="64" t="str">
        <f t="shared" si="23"/>
        <v/>
      </c>
      <c r="BR97" s="64" t="str">
        <f t="shared" si="24"/>
        <v/>
      </c>
      <c r="BU97" s="64" t="str">
        <f t="shared" si="25"/>
        <v/>
      </c>
      <c r="CY97" s="38" t="str">
        <f t="shared" si="28"/>
        <v>P</v>
      </c>
    </row>
    <row r="98" spans="1:103" ht="20.100000000000001" customHeight="1" x14ac:dyDescent="0.3">
      <c r="A98" s="82">
        <f>ROW()</f>
        <v>98</v>
      </c>
      <c r="B98" s="129" t="str">
        <f t="shared" si="26"/>
        <v/>
      </c>
      <c r="C98" s="129" t="str">
        <f t="shared" si="15"/>
        <v/>
      </c>
      <c r="D98" s="129" t="str">
        <f>IF(C98="","",COUNTIFS(C$11:C98,"&gt;0"))</f>
        <v/>
      </c>
      <c r="E98" s="52"/>
      <c r="F98" s="53"/>
      <c r="G98" s="53"/>
      <c r="H98" s="52"/>
      <c r="I98" s="163"/>
      <c r="J98" s="63"/>
      <c r="K98" s="246"/>
      <c r="L98" s="245" t="str">
        <f t="shared" si="29"/>
        <v/>
      </c>
      <c r="M98" s="173" t="str">
        <f>IFERROR(VLOOKUP(J98,Lists!J$4:L$653,2,FALSE),"")</f>
        <v/>
      </c>
      <c r="N98" s="174" t="str">
        <f>IFERROR(VLOOKUP(J98,Lists!J$4:L$653,3,FALSE),"")</f>
        <v/>
      </c>
      <c r="O98" s="175" t="str">
        <f t="shared" si="27"/>
        <v/>
      </c>
      <c r="P98" s="61"/>
      <c r="Q98" s="164"/>
      <c r="R98" s="164"/>
      <c r="S98" s="85"/>
      <c r="T98" s="97"/>
      <c r="U98" s="52"/>
      <c r="V98" s="85"/>
      <c r="W98" s="98"/>
      <c r="X98" s="107"/>
      <c r="Y98" s="79" t="str">
        <f>IFERROR(VLOOKUP(I98,Lists!A$4:B$11,2,FALSE),"")</f>
        <v/>
      </c>
      <c r="Z98" s="79" t="str">
        <f>IFERROR(VLOOKUP(#REF!,Lists!A$12:B$67,2,FALSE),"")</f>
        <v/>
      </c>
      <c r="AA98" s="82" t="str">
        <f t="shared" si="16"/>
        <v>P</v>
      </c>
      <c r="AB98" s="93" t="str">
        <f t="shared" si="17"/>
        <v>P</v>
      </c>
      <c r="AC98" s="93" t="str">
        <f>IF(L98&lt;&gt;0,IF(S98="Yes",IF(#REF!="","P",""),""),"")</f>
        <v/>
      </c>
      <c r="AD98" s="93" t="str">
        <f t="shared" si="18"/>
        <v/>
      </c>
      <c r="AE98" s="93" t="str">
        <f t="shared" si="19"/>
        <v/>
      </c>
      <c r="AF98" s="93" t="str">
        <f t="shared" si="20"/>
        <v/>
      </c>
      <c r="BO98" s="64" t="str">
        <f t="shared" si="21"/>
        <v/>
      </c>
      <c r="BP98" s="64" t="str">
        <f t="shared" si="22"/>
        <v/>
      </c>
      <c r="BQ98" s="64" t="str">
        <f t="shared" si="23"/>
        <v/>
      </c>
      <c r="BR98" s="64" t="str">
        <f t="shared" si="24"/>
        <v/>
      </c>
      <c r="BU98" s="64" t="str">
        <f t="shared" si="25"/>
        <v/>
      </c>
      <c r="CY98" s="38" t="str">
        <f t="shared" si="28"/>
        <v>P</v>
      </c>
    </row>
    <row r="99" spans="1:103" ht="20.100000000000001" customHeight="1" x14ac:dyDescent="0.3">
      <c r="A99" s="82">
        <f>ROW()</f>
        <v>99</v>
      </c>
      <c r="B99" s="129" t="str">
        <f t="shared" si="26"/>
        <v/>
      </c>
      <c r="C99" s="129" t="str">
        <f t="shared" si="15"/>
        <v/>
      </c>
      <c r="D99" s="129" t="str">
        <f>IF(C99="","",COUNTIFS(C$11:C99,"&gt;0"))</f>
        <v/>
      </c>
      <c r="E99" s="52"/>
      <c r="F99" s="53"/>
      <c r="G99" s="53"/>
      <c r="H99" s="52"/>
      <c r="I99" s="163"/>
      <c r="J99" s="63"/>
      <c r="K99" s="246"/>
      <c r="L99" s="245" t="str">
        <f t="shared" si="29"/>
        <v/>
      </c>
      <c r="M99" s="173" t="str">
        <f>IFERROR(VLOOKUP(J99,Lists!J$4:L$653,2,FALSE),"")</f>
        <v/>
      </c>
      <c r="N99" s="174" t="str">
        <f>IFERROR(VLOOKUP(J99,Lists!J$4:L$653,3,FALSE),"")</f>
        <v/>
      </c>
      <c r="O99" s="175" t="str">
        <f t="shared" si="27"/>
        <v/>
      </c>
      <c r="P99" s="61"/>
      <c r="Q99" s="164"/>
      <c r="R99" s="164"/>
      <c r="S99" s="85"/>
      <c r="T99" s="97"/>
      <c r="U99" s="52"/>
      <c r="V99" s="85"/>
      <c r="W99" s="98"/>
      <c r="X99" s="107"/>
      <c r="Y99" s="79" t="str">
        <f>IFERROR(VLOOKUP(I99,Lists!A$4:B$11,2,FALSE),"")</f>
        <v/>
      </c>
      <c r="Z99" s="79" t="str">
        <f>IFERROR(VLOOKUP(#REF!,Lists!A$12:B$67,2,FALSE),"")</f>
        <v/>
      </c>
      <c r="AA99" s="82" t="str">
        <f t="shared" si="16"/>
        <v>P</v>
      </c>
      <c r="AB99" s="93" t="str">
        <f t="shared" si="17"/>
        <v>P</v>
      </c>
      <c r="AC99" s="93" t="str">
        <f>IF(L99&lt;&gt;0,IF(S99="Yes",IF(#REF!="","P",""),""),"")</f>
        <v/>
      </c>
      <c r="AD99" s="93" t="str">
        <f t="shared" si="18"/>
        <v/>
      </c>
      <c r="AE99" s="93" t="str">
        <f t="shared" si="19"/>
        <v/>
      </c>
      <c r="AF99" s="93" t="str">
        <f t="shared" si="20"/>
        <v/>
      </c>
      <c r="BO99" s="64" t="str">
        <f t="shared" si="21"/>
        <v/>
      </c>
      <c r="BP99" s="64" t="str">
        <f t="shared" si="22"/>
        <v/>
      </c>
      <c r="BQ99" s="64" t="str">
        <f t="shared" si="23"/>
        <v/>
      </c>
      <c r="BR99" s="64" t="str">
        <f t="shared" si="24"/>
        <v/>
      </c>
      <c r="BU99" s="64" t="str">
        <f t="shared" si="25"/>
        <v/>
      </c>
      <c r="CY99" s="38" t="str">
        <f t="shared" si="28"/>
        <v>P</v>
      </c>
    </row>
    <row r="100" spans="1:103" ht="20.100000000000001" customHeight="1" x14ac:dyDescent="0.3">
      <c r="A100" s="82">
        <f>ROW()</f>
        <v>100</v>
      </c>
      <c r="B100" s="129" t="str">
        <f t="shared" si="26"/>
        <v/>
      </c>
      <c r="C100" s="129" t="str">
        <f t="shared" si="15"/>
        <v/>
      </c>
      <c r="D100" s="129" t="str">
        <f>IF(C100="","",COUNTIFS(C$11:C100,"&gt;0"))</f>
        <v/>
      </c>
      <c r="E100" s="52"/>
      <c r="F100" s="53"/>
      <c r="G100" s="53"/>
      <c r="H100" s="52"/>
      <c r="I100" s="163"/>
      <c r="J100" s="63"/>
      <c r="K100" s="246"/>
      <c r="L100" s="245" t="str">
        <f t="shared" si="29"/>
        <v/>
      </c>
      <c r="M100" s="173" t="str">
        <f>IFERROR(VLOOKUP(J100,Lists!J$4:L$653,2,FALSE),"")</f>
        <v/>
      </c>
      <c r="N100" s="174" t="str">
        <f>IFERROR(VLOOKUP(J100,Lists!J$4:L$653,3,FALSE),"")</f>
        <v/>
      </c>
      <c r="O100" s="175" t="str">
        <f t="shared" si="27"/>
        <v/>
      </c>
      <c r="P100" s="61"/>
      <c r="Q100" s="164"/>
      <c r="R100" s="164"/>
      <c r="S100" s="85"/>
      <c r="T100" s="97"/>
      <c r="U100" s="52"/>
      <c r="V100" s="85"/>
      <c r="W100" s="98"/>
      <c r="X100" s="107"/>
      <c r="Y100" s="79" t="str">
        <f>IFERROR(VLOOKUP(I100,Lists!A$4:B$11,2,FALSE),"")</f>
        <v/>
      </c>
      <c r="Z100" s="79" t="str">
        <f>IFERROR(VLOOKUP(#REF!,Lists!A$12:B$67,2,FALSE),"")</f>
        <v/>
      </c>
      <c r="AA100" s="82" t="str">
        <f t="shared" si="16"/>
        <v>P</v>
      </c>
      <c r="AB100" s="93" t="str">
        <f t="shared" si="17"/>
        <v>P</v>
      </c>
      <c r="AC100" s="93" t="str">
        <f>IF(L100&lt;&gt;0,IF(S100="Yes",IF(#REF!="","P",""),""),"")</f>
        <v/>
      </c>
      <c r="AD100" s="93" t="str">
        <f t="shared" si="18"/>
        <v/>
      </c>
      <c r="AE100" s="93" t="str">
        <f t="shared" si="19"/>
        <v/>
      </c>
      <c r="AF100" s="93" t="str">
        <f t="shared" si="20"/>
        <v/>
      </c>
      <c r="BO100" s="64" t="str">
        <f t="shared" si="21"/>
        <v/>
      </c>
      <c r="BP100" s="64" t="str">
        <f t="shared" si="22"/>
        <v/>
      </c>
      <c r="BQ100" s="64" t="str">
        <f t="shared" si="23"/>
        <v/>
      </c>
      <c r="BR100" s="64" t="str">
        <f t="shared" si="24"/>
        <v/>
      </c>
      <c r="BU100" s="64" t="str">
        <f t="shared" si="25"/>
        <v/>
      </c>
      <c r="CY100" s="38" t="str">
        <f t="shared" si="28"/>
        <v>P</v>
      </c>
    </row>
    <row r="101" spans="1:103" ht="20.100000000000001" customHeight="1" x14ac:dyDescent="0.3">
      <c r="A101" s="82">
        <f>ROW()</f>
        <v>101</v>
      </c>
      <c r="B101" s="129" t="str">
        <f t="shared" si="26"/>
        <v/>
      </c>
      <c r="C101" s="129" t="str">
        <f t="shared" si="15"/>
        <v/>
      </c>
      <c r="D101" s="129" t="str">
        <f>IF(C101="","",COUNTIFS(C$11:C101,"&gt;0"))</f>
        <v/>
      </c>
      <c r="E101" s="52"/>
      <c r="F101" s="53"/>
      <c r="G101" s="53"/>
      <c r="H101" s="52"/>
      <c r="I101" s="163"/>
      <c r="J101" s="63"/>
      <c r="K101" s="246"/>
      <c r="L101" s="245" t="str">
        <f t="shared" si="29"/>
        <v/>
      </c>
      <c r="M101" s="173" t="str">
        <f>IFERROR(VLOOKUP(J101,Lists!J$4:L$653,2,FALSE),"")</f>
        <v/>
      </c>
      <c r="N101" s="174" t="str">
        <f>IFERROR(VLOOKUP(J101,Lists!J$4:L$653,3,FALSE),"")</f>
        <v/>
      </c>
      <c r="O101" s="175" t="str">
        <f t="shared" si="27"/>
        <v/>
      </c>
      <c r="P101" s="61"/>
      <c r="Q101" s="164"/>
      <c r="R101" s="164"/>
      <c r="S101" s="85"/>
      <c r="T101" s="97"/>
      <c r="U101" s="52"/>
      <c r="V101" s="85"/>
      <c r="W101" s="98"/>
      <c r="X101" s="107"/>
      <c r="Y101" s="79" t="str">
        <f>IFERROR(VLOOKUP(I101,Lists!A$4:B$11,2,FALSE),"")</f>
        <v/>
      </c>
      <c r="Z101" s="79" t="str">
        <f>IFERROR(VLOOKUP(#REF!,Lists!A$12:B$67,2,FALSE),"")</f>
        <v/>
      </c>
      <c r="AA101" s="82" t="str">
        <f t="shared" si="16"/>
        <v>P</v>
      </c>
      <c r="AB101" s="93" t="str">
        <f t="shared" si="17"/>
        <v>P</v>
      </c>
      <c r="AC101" s="93" t="str">
        <f>IF(L101&lt;&gt;0,IF(S101="Yes",IF(#REF!="","P",""),""),"")</f>
        <v/>
      </c>
      <c r="AD101" s="93" t="str">
        <f t="shared" si="18"/>
        <v/>
      </c>
      <c r="AE101" s="93" t="str">
        <f t="shared" si="19"/>
        <v/>
      </c>
      <c r="AF101" s="93" t="str">
        <f t="shared" si="20"/>
        <v/>
      </c>
      <c r="BO101" s="64" t="str">
        <f t="shared" si="21"/>
        <v/>
      </c>
      <c r="BP101" s="64" t="str">
        <f t="shared" si="22"/>
        <v/>
      </c>
      <c r="BQ101" s="64" t="str">
        <f t="shared" si="23"/>
        <v/>
      </c>
      <c r="BR101" s="64" t="str">
        <f t="shared" si="24"/>
        <v/>
      </c>
      <c r="BU101" s="64" t="str">
        <f t="shared" si="25"/>
        <v/>
      </c>
      <c r="CY101" s="38" t="str">
        <f t="shared" si="28"/>
        <v>P</v>
      </c>
    </row>
    <row r="102" spans="1:103" ht="20.100000000000001" customHeight="1" x14ac:dyDescent="0.3">
      <c r="A102" s="82">
        <f>ROW()</f>
        <v>102</v>
      </c>
      <c r="B102" s="129" t="str">
        <f t="shared" si="26"/>
        <v/>
      </c>
      <c r="C102" s="129" t="str">
        <f t="shared" si="15"/>
        <v/>
      </c>
      <c r="D102" s="129" t="str">
        <f>IF(C102="","",COUNTIFS(C$11:C102,"&gt;0"))</f>
        <v/>
      </c>
      <c r="E102" s="52"/>
      <c r="F102" s="53"/>
      <c r="G102" s="53"/>
      <c r="H102" s="52"/>
      <c r="I102" s="163"/>
      <c r="J102" s="63"/>
      <c r="K102" s="246"/>
      <c r="L102" s="245" t="str">
        <f t="shared" si="29"/>
        <v/>
      </c>
      <c r="M102" s="173" t="str">
        <f>IFERROR(VLOOKUP(J102,Lists!J$4:L$653,2,FALSE),"")</f>
        <v/>
      </c>
      <c r="N102" s="174" t="str">
        <f>IFERROR(VLOOKUP(J102,Lists!J$4:L$653,3,FALSE),"")</f>
        <v/>
      </c>
      <c r="O102" s="175" t="str">
        <f t="shared" si="27"/>
        <v/>
      </c>
      <c r="P102" s="61"/>
      <c r="Q102" s="164"/>
      <c r="R102" s="164"/>
      <c r="S102" s="85"/>
      <c r="T102" s="97"/>
      <c r="U102" s="52"/>
      <c r="V102" s="85"/>
      <c r="W102" s="98"/>
      <c r="X102" s="107"/>
      <c r="Y102" s="79" t="str">
        <f>IFERROR(VLOOKUP(I102,Lists!A$4:B$11,2,FALSE),"")</f>
        <v/>
      </c>
      <c r="Z102" s="79" t="str">
        <f>IFERROR(VLOOKUP(#REF!,Lists!A$12:B$67,2,FALSE),"")</f>
        <v/>
      </c>
      <c r="AA102" s="82" t="str">
        <f t="shared" si="16"/>
        <v>P</v>
      </c>
      <c r="AB102" s="93" t="str">
        <f t="shared" si="17"/>
        <v>P</v>
      </c>
      <c r="AC102" s="93" t="str">
        <f>IF(L102&lt;&gt;0,IF(S102="Yes",IF(#REF!="","P",""),""),"")</f>
        <v/>
      </c>
      <c r="AD102" s="93" t="str">
        <f t="shared" si="18"/>
        <v/>
      </c>
      <c r="AE102" s="93" t="str">
        <f t="shared" si="19"/>
        <v/>
      </c>
      <c r="AF102" s="93" t="str">
        <f t="shared" si="20"/>
        <v/>
      </c>
      <c r="BO102" s="64" t="str">
        <f t="shared" si="21"/>
        <v/>
      </c>
      <c r="BP102" s="64" t="str">
        <f t="shared" si="22"/>
        <v/>
      </c>
      <c r="BQ102" s="64" t="str">
        <f t="shared" si="23"/>
        <v/>
      </c>
      <c r="BR102" s="64" t="str">
        <f t="shared" si="24"/>
        <v/>
      </c>
      <c r="BU102" s="64" t="str">
        <f t="shared" si="25"/>
        <v/>
      </c>
      <c r="CY102" s="38" t="str">
        <f t="shared" si="28"/>
        <v>P</v>
      </c>
    </row>
    <row r="103" spans="1:103" ht="20.100000000000001" customHeight="1" x14ac:dyDescent="0.3">
      <c r="A103" s="82">
        <f>ROW()</f>
        <v>103</v>
      </c>
      <c r="B103" s="129" t="str">
        <f t="shared" si="26"/>
        <v/>
      </c>
      <c r="C103" s="129" t="str">
        <f t="shared" si="15"/>
        <v/>
      </c>
      <c r="D103" s="129" t="str">
        <f>IF(C103="","",COUNTIFS(C$11:C103,"&gt;0"))</f>
        <v/>
      </c>
      <c r="E103" s="52"/>
      <c r="F103" s="53"/>
      <c r="G103" s="53"/>
      <c r="H103" s="52"/>
      <c r="I103" s="163"/>
      <c r="J103" s="63"/>
      <c r="K103" s="246"/>
      <c r="L103" s="245" t="str">
        <f t="shared" si="29"/>
        <v/>
      </c>
      <c r="M103" s="173" t="str">
        <f>IFERROR(VLOOKUP(J103,Lists!J$4:L$653,2,FALSE),"")</f>
        <v/>
      </c>
      <c r="N103" s="174" t="str">
        <f>IFERROR(VLOOKUP(J103,Lists!J$4:L$653,3,FALSE),"")</f>
        <v/>
      </c>
      <c r="O103" s="175" t="str">
        <f t="shared" si="27"/>
        <v/>
      </c>
      <c r="P103" s="61"/>
      <c r="Q103" s="164"/>
      <c r="R103" s="164"/>
      <c r="S103" s="85"/>
      <c r="T103" s="97"/>
      <c r="U103" s="52"/>
      <c r="V103" s="85"/>
      <c r="W103" s="98"/>
      <c r="X103" s="107"/>
      <c r="Y103" s="79" t="str">
        <f>IFERROR(VLOOKUP(I103,Lists!A$4:B$11,2,FALSE),"")</f>
        <v/>
      </c>
      <c r="Z103" s="79" t="str">
        <f>IFERROR(VLOOKUP(#REF!,Lists!A$12:B$67,2,FALSE),"")</f>
        <v/>
      </c>
      <c r="AA103" s="82" t="str">
        <f t="shared" si="16"/>
        <v>P</v>
      </c>
      <c r="AB103" s="93" t="str">
        <f t="shared" si="17"/>
        <v>P</v>
      </c>
      <c r="AC103" s="93" t="str">
        <f>IF(L103&lt;&gt;0,IF(S103="Yes",IF(#REF!="","P",""),""),"")</f>
        <v/>
      </c>
      <c r="AD103" s="93" t="str">
        <f t="shared" si="18"/>
        <v/>
      </c>
      <c r="AE103" s="93" t="str">
        <f t="shared" si="19"/>
        <v/>
      </c>
      <c r="AF103" s="93" t="str">
        <f t="shared" si="20"/>
        <v/>
      </c>
      <c r="BO103" s="64" t="str">
        <f t="shared" si="21"/>
        <v/>
      </c>
      <c r="BP103" s="64" t="str">
        <f t="shared" si="22"/>
        <v/>
      </c>
      <c r="BQ103" s="64" t="str">
        <f t="shared" si="23"/>
        <v/>
      </c>
      <c r="BR103" s="64" t="str">
        <f t="shared" si="24"/>
        <v/>
      </c>
      <c r="BU103" s="64" t="str">
        <f t="shared" si="25"/>
        <v/>
      </c>
      <c r="CY103" s="38" t="str">
        <f t="shared" si="28"/>
        <v>P</v>
      </c>
    </row>
    <row r="104" spans="1:103" ht="20.100000000000001" customHeight="1" x14ac:dyDescent="0.3">
      <c r="A104" s="82">
        <f>ROW()</f>
        <v>104</v>
      </c>
      <c r="B104" s="129" t="str">
        <f t="shared" si="26"/>
        <v/>
      </c>
      <c r="C104" s="129" t="str">
        <f t="shared" si="15"/>
        <v/>
      </c>
      <c r="D104" s="129" t="str">
        <f>IF(C104="","",COUNTIFS(C$11:C104,"&gt;0"))</f>
        <v/>
      </c>
      <c r="E104" s="52"/>
      <c r="F104" s="53"/>
      <c r="G104" s="53"/>
      <c r="H104" s="52"/>
      <c r="I104" s="163"/>
      <c r="J104" s="63"/>
      <c r="K104" s="246"/>
      <c r="L104" s="245" t="str">
        <f t="shared" si="29"/>
        <v/>
      </c>
      <c r="M104" s="173" t="str">
        <f>IFERROR(VLOOKUP(J104,Lists!J$4:L$653,2,FALSE),"")</f>
        <v/>
      </c>
      <c r="N104" s="174" t="str">
        <f>IFERROR(VLOOKUP(J104,Lists!J$4:L$653,3,FALSE),"")</f>
        <v/>
      </c>
      <c r="O104" s="175" t="str">
        <f t="shared" si="27"/>
        <v/>
      </c>
      <c r="P104" s="61"/>
      <c r="Q104" s="164"/>
      <c r="R104" s="164"/>
      <c r="S104" s="85"/>
      <c r="T104" s="97"/>
      <c r="U104" s="52"/>
      <c r="V104" s="85"/>
      <c r="W104" s="98"/>
      <c r="X104" s="107"/>
      <c r="Y104" s="79" t="str">
        <f>IFERROR(VLOOKUP(I104,Lists!A$4:B$11,2,FALSE),"")</f>
        <v/>
      </c>
      <c r="Z104" s="79" t="str">
        <f>IFERROR(VLOOKUP(#REF!,Lists!A$12:B$67,2,FALSE),"")</f>
        <v/>
      </c>
      <c r="AA104" s="82" t="str">
        <f t="shared" si="16"/>
        <v>P</v>
      </c>
      <c r="AB104" s="93" t="str">
        <f t="shared" si="17"/>
        <v>P</v>
      </c>
      <c r="AC104" s="93" t="str">
        <f>IF(L104&lt;&gt;0,IF(S104="Yes",IF(#REF!="","P",""),""),"")</f>
        <v/>
      </c>
      <c r="AD104" s="93" t="str">
        <f t="shared" si="18"/>
        <v/>
      </c>
      <c r="AE104" s="93" t="str">
        <f t="shared" si="19"/>
        <v/>
      </c>
      <c r="AF104" s="93" t="str">
        <f t="shared" si="20"/>
        <v/>
      </c>
      <c r="BO104" s="64" t="str">
        <f t="shared" si="21"/>
        <v/>
      </c>
      <c r="BP104" s="64" t="str">
        <f t="shared" si="22"/>
        <v/>
      </c>
      <c r="BQ104" s="64" t="str">
        <f t="shared" si="23"/>
        <v/>
      </c>
      <c r="BR104" s="64" t="str">
        <f t="shared" si="24"/>
        <v/>
      </c>
      <c r="BU104" s="64" t="str">
        <f t="shared" si="25"/>
        <v/>
      </c>
      <c r="CY104" s="38" t="str">
        <f t="shared" si="28"/>
        <v>P</v>
      </c>
    </row>
    <row r="105" spans="1:103" ht="20.100000000000001" customHeight="1" x14ac:dyDescent="0.3">
      <c r="A105" s="82">
        <f>ROW()</f>
        <v>105</v>
      </c>
      <c r="B105" s="129" t="str">
        <f t="shared" si="26"/>
        <v/>
      </c>
      <c r="C105" s="129" t="str">
        <f t="shared" si="15"/>
        <v/>
      </c>
      <c r="D105" s="129" t="str">
        <f>IF(C105="","",COUNTIFS(C$11:C105,"&gt;0"))</f>
        <v/>
      </c>
      <c r="E105" s="52"/>
      <c r="F105" s="53"/>
      <c r="G105" s="53"/>
      <c r="H105" s="52"/>
      <c r="I105" s="163"/>
      <c r="J105" s="63"/>
      <c r="K105" s="246"/>
      <c r="L105" s="245" t="str">
        <f t="shared" si="29"/>
        <v/>
      </c>
      <c r="M105" s="173" t="str">
        <f>IFERROR(VLOOKUP(J105,Lists!J$4:L$653,2,FALSE),"")</f>
        <v/>
      </c>
      <c r="N105" s="174" t="str">
        <f>IFERROR(VLOOKUP(J105,Lists!J$4:L$653,3,FALSE),"")</f>
        <v/>
      </c>
      <c r="O105" s="175" t="str">
        <f t="shared" si="27"/>
        <v/>
      </c>
      <c r="P105" s="61"/>
      <c r="Q105" s="164"/>
      <c r="R105" s="164"/>
      <c r="S105" s="85"/>
      <c r="T105" s="97"/>
      <c r="U105" s="52"/>
      <c r="V105" s="85"/>
      <c r="W105" s="98"/>
      <c r="X105" s="107"/>
      <c r="Y105" s="79" t="str">
        <f>IFERROR(VLOOKUP(I105,Lists!A$4:B$11,2,FALSE),"")</f>
        <v/>
      </c>
      <c r="Z105" s="79" t="str">
        <f>IFERROR(VLOOKUP(#REF!,Lists!A$12:B$67,2,FALSE),"")</f>
        <v/>
      </c>
      <c r="AA105" s="82" t="str">
        <f t="shared" si="16"/>
        <v>P</v>
      </c>
      <c r="AB105" s="93" t="str">
        <f t="shared" si="17"/>
        <v>P</v>
      </c>
      <c r="AC105" s="93" t="str">
        <f>IF(L105&lt;&gt;0,IF(S105="Yes",IF(#REF!="","P",""),""),"")</f>
        <v/>
      </c>
      <c r="AD105" s="93" t="str">
        <f t="shared" si="18"/>
        <v/>
      </c>
      <c r="AE105" s="93" t="str">
        <f t="shared" si="19"/>
        <v/>
      </c>
      <c r="AF105" s="93" t="str">
        <f t="shared" si="20"/>
        <v/>
      </c>
      <c r="BO105" s="64" t="str">
        <f t="shared" si="21"/>
        <v/>
      </c>
      <c r="BP105" s="64" t="str">
        <f t="shared" si="22"/>
        <v/>
      </c>
      <c r="BQ105" s="64" t="str">
        <f t="shared" si="23"/>
        <v/>
      </c>
      <c r="BR105" s="64" t="str">
        <f t="shared" si="24"/>
        <v/>
      </c>
      <c r="BU105" s="64" t="str">
        <f t="shared" si="25"/>
        <v/>
      </c>
      <c r="CY105" s="38" t="str">
        <f t="shared" si="28"/>
        <v>P</v>
      </c>
    </row>
    <row r="106" spans="1:103" ht="20.100000000000001" customHeight="1" x14ac:dyDescent="0.3">
      <c r="A106" s="82">
        <f>ROW()</f>
        <v>106</v>
      </c>
      <c r="B106" s="129" t="str">
        <f t="shared" si="26"/>
        <v/>
      </c>
      <c r="C106" s="129" t="str">
        <f t="shared" si="15"/>
        <v/>
      </c>
      <c r="D106" s="129" t="str">
        <f>IF(C106="","",COUNTIFS(C$11:C106,"&gt;0"))</f>
        <v/>
      </c>
      <c r="E106" s="52"/>
      <c r="F106" s="53"/>
      <c r="G106" s="53"/>
      <c r="H106" s="52"/>
      <c r="I106" s="163"/>
      <c r="J106" s="63"/>
      <c r="K106" s="246"/>
      <c r="L106" s="245" t="str">
        <f t="shared" si="29"/>
        <v/>
      </c>
      <c r="M106" s="173" t="str">
        <f>IFERROR(VLOOKUP(J106,Lists!J$4:L$653,2,FALSE),"")</f>
        <v/>
      </c>
      <c r="N106" s="174" t="str">
        <f>IFERROR(VLOOKUP(J106,Lists!J$4:L$653,3,FALSE),"")</f>
        <v/>
      </c>
      <c r="O106" s="175" t="str">
        <f t="shared" si="27"/>
        <v/>
      </c>
      <c r="P106" s="61"/>
      <c r="Q106" s="164"/>
      <c r="R106" s="164"/>
      <c r="S106" s="85"/>
      <c r="T106" s="97"/>
      <c r="U106" s="52"/>
      <c r="V106" s="85"/>
      <c r="W106" s="98"/>
      <c r="X106" s="107"/>
      <c r="Y106" s="79" t="str">
        <f>IFERROR(VLOOKUP(I106,Lists!A$4:B$11,2,FALSE),"")</f>
        <v/>
      </c>
      <c r="Z106" s="79" t="str">
        <f>IFERROR(VLOOKUP(#REF!,Lists!A$12:B$67,2,FALSE),"")</f>
        <v/>
      </c>
      <c r="AA106" s="82" t="str">
        <f t="shared" si="16"/>
        <v>P</v>
      </c>
      <c r="AB106" s="93" t="str">
        <f t="shared" si="17"/>
        <v>P</v>
      </c>
      <c r="AC106" s="93" t="str">
        <f>IF(L106&lt;&gt;0,IF(S106="Yes",IF(#REF!="","P",""),""),"")</f>
        <v/>
      </c>
      <c r="AD106" s="93" t="str">
        <f t="shared" si="18"/>
        <v/>
      </c>
      <c r="AE106" s="93" t="str">
        <f t="shared" si="19"/>
        <v/>
      </c>
      <c r="AF106" s="93" t="str">
        <f t="shared" si="20"/>
        <v/>
      </c>
      <c r="BO106" s="64" t="str">
        <f t="shared" si="21"/>
        <v/>
      </c>
      <c r="BP106" s="64" t="str">
        <f t="shared" si="22"/>
        <v/>
      </c>
      <c r="BQ106" s="64" t="str">
        <f t="shared" si="23"/>
        <v/>
      </c>
      <c r="BR106" s="64" t="str">
        <f t="shared" si="24"/>
        <v/>
      </c>
      <c r="BU106" s="64" t="str">
        <f t="shared" si="25"/>
        <v/>
      </c>
      <c r="CY106" s="38" t="str">
        <f t="shared" si="28"/>
        <v>P</v>
      </c>
    </row>
    <row r="107" spans="1:103" ht="20.100000000000001" customHeight="1" x14ac:dyDescent="0.3">
      <c r="A107" s="82">
        <f>ROW()</f>
        <v>107</v>
      </c>
      <c r="B107" s="129" t="str">
        <f t="shared" si="26"/>
        <v/>
      </c>
      <c r="C107" s="129" t="str">
        <f t="shared" si="15"/>
        <v/>
      </c>
      <c r="D107" s="129" t="str">
        <f>IF(C107="","",COUNTIFS(C$11:C107,"&gt;0"))</f>
        <v/>
      </c>
      <c r="E107" s="52"/>
      <c r="F107" s="53"/>
      <c r="G107" s="53"/>
      <c r="H107" s="52"/>
      <c r="I107" s="163"/>
      <c r="J107" s="63"/>
      <c r="K107" s="246"/>
      <c r="L107" s="245" t="str">
        <f t="shared" si="29"/>
        <v/>
      </c>
      <c r="M107" s="173" t="str">
        <f>IFERROR(VLOOKUP(J107,Lists!J$4:L$653,2,FALSE),"")</f>
        <v/>
      </c>
      <c r="N107" s="174" t="str">
        <f>IFERROR(VLOOKUP(J107,Lists!J$4:L$653,3,FALSE),"")</f>
        <v/>
      </c>
      <c r="O107" s="175" t="str">
        <f t="shared" si="27"/>
        <v/>
      </c>
      <c r="P107" s="61"/>
      <c r="Q107" s="164"/>
      <c r="R107" s="164"/>
      <c r="S107" s="85"/>
      <c r="T107" s="97"/>
      <c r="U107" s="52"/>
      <c r="V107" s="85"/>
      <c r="W107" s="98"/>
      <c r="X107" s="107"/>
      <c r="Y107" s="79" t="str">
        <f>IFERROR(VLOOKUP(I107,Lists!A$4:B$11,2,FALSE),"")</f>
        <v/>
      </c>
      <c r="Z107" s="79" t="str">
        <f>IFERROR(VLOOKUP(#REF!,Lists!A$12:B$67,2,FALSE),"")</f>
        <v/>
      </c>
      <c r="AA107" s="82" t="str">
        <f t="shared" si="16"/>
        <v>P</v>
      </c>
      <c r="AB107" s="93" t="str">
        <f t="shared" si="17"/>
        <v>P</v>
      </c>
      <c r="AC107" s="93" t="str">
        <f>IF(L107&lt;&gt;0,IF(S107="Yes",IF(#REF!="","P",""),""),"")</f>
        <v/>
      </c>
      <c r="AD107" s="93" t="str">
        <f t="shared" si="18"/>
        <v/>
      </c>
      <c r="AE107" s="93" t="str">
        <f t="shared" si="19"/>
        <v/>
      </c>
      <c r="AF107" s="93" t="str">
        <f t="shared" si="20"/>
        <v/>
      </c>
      <c r="BO107" s="64" t="str">
        <f t="shared" si="21"/>
        <v/>
      </c>
      <c r="BP107" s="64" t="str">
        <f t="shared" si="22"/>
        <v/>
      </c>
      <c r="BQ107" s="64" t="str">
        <f t="shared" si="23"/>
        <v/>
      </c>
      <c r="BR107" s="64" t="str">
        <f t="shared" si="24"/>
        <v/>
      </c>
      <c r="BU107" s="64" t="str">
        <f t="shared" si="25"/>
        <v/>
      </c>
      <c r="CY107" s="38" t="str">
        <f t="shared" si="28"/>
        <v>P</v>
      </c>
    </row>
    <row r="108" spans="1:103" ht="20.100000000000001" customHeight="1" x14ac:dyDescent="0.3">
      <c r="A108" s="82">
        <f>ROW()</f>
        <v>108</v>
      </c>
      <c r="B108" s="129" t="str">
        <f t="shared" si="26"/>
        <v/>
      </c>
      <c r="C108" s="129" t="str">
        <f t="shared" si="15"/>
        <v/>
      </c>
      <c r="D108" s="129" t="str">
        <f>IF(C108="","",COUNTIFS(C$11:C108,"&gt;0"))</f>
        <v/>
      </c>
      <c r="E108" s="52"/>
      <c r="F108" s="53"/>
      <c r="G108" s="53"/>
      <c r="H108" s="52"/>
      <c r="I108" s="163"/>
      <c r="J108" s="63"/>
      <c r="K108" s="246"/>
      <c r="L108" s="245" t="str">
        <f t="shared" si="29"/>
        <v/>
      </c>
      <c r="M108" s="173" t="str">
        <f>IFERROR(VLOOKUP(J108,Lists!J$4:L$653,2,FALSE),"")</f>
        <v/>
      </c>
      <c r="N108" s="174" t="str">
        <f>IFERROR(VLOOKUP(J108,Lists!J$4:L$653,3,FALSE),"")</f>
        <v/>
      </c>
      <c r="O108" s="175" t="str">
        <f t="shared" si="27"/>
        <v/>
      </c>
      <c r="P108" s="61"/>
      <c r="Q108" s="164"/>
      <c r="R108" s="164"/>
      <c r="S108" s="85"/>
      <c r="T108" s="97"/>
      <c r="U108" s="52"/>
      <c r="V108" s="85"/>
      <c r="W108" s="98"/>
      <c r="X108" s="107"/>
      <c r="Y108" s="79" t="str">
        <f>IFERROR(VLOOKUP(I108,Lists!A$4:B$11,2,FALSE),"")</f>
        <v/>
      </c>
      <c r="Z108" s="79" t="str">
        <f>IFERROR(VLOOKUP(#REF!,Lists!A$12:B$67,2,FALSE),"")</f>
        <v/>
      </c>
      <c r="AA108" s="82" t="str">
        <f t="shared" si="16"/>
        <v>P</v>
      </c>
      <c r="AB108" s="93" t="str">
        <f t="shared" si="17"/>
        <v>P</v>
      </c>
      <c r="AC108" s="93" t="str">
        <f>IF(L108&lt;&gt;0,IF(S108="Yes",IF(#REF!="","P",""),""),"")</f>
        <v/>
      </c>
      <c r="AD108" s="93" t="str">
        <f t="shared" si="18"/>
        <v/>
      </c>
      <c r="AE108" s="93" t="str">
        <f t="shared" si="19"/>
        <v/>
      </c>
      <c r="AF108" s="93" t="str">
        <f t="shared" si="20"/>
        <v/>
      </c>
      <c r="BO108" s="64" t="str">
        <f t="shared" si="21"/>
        <v/>
      </c>
      <c r="BP108" s="64" t="str">
        <f t="shared" si="22"/>
        <v/>
      </c>
      <c r="BQ108" s="64" t="str">
        <f t="shared" si="23"/>
        <v/>
      </c>
      <c r="BR108" s="64" t="str">
        <f t="shared" si="24"/>
        <v/>
      </c>
      <c r="BU108" s="64" t="str">
        <f t="shared" si="25"/>
        <v/>
      </c>
      <c r="CY108" s="38" t="str">
        <f t="shared" si="28"/>
        <v>P</v>
      </c>
    </row>
    <row r="109" spans="1:103" ht="20.100000000000001" customHeight="1" x14ac:dyDescent="0.3">
      <c r="A109" s="82">
        <f>ROW()</f>
        <v>109</v>
      </c>
      <c r="B109" s="129" t="str">
        <f t="shared" si="26"/>
        <v/>
      </c>
      <c r="C109" s="129" t="str">
        <f t="shared" si="15"/>
        <v/>
      </c>
      <c r="D109" s="129" t="str">
        <f>IF(C109="","",COUNTIFS(C$11:C109,"&gt;0"))</f>
        <v/>
      </c>
      <c r="E109" s="52"/>
      <c r="F109" s="53"/>
      <c r="G109" s="53"/>
      <c r="H109" s="52"/>
      <c r="I109" s="163"/>
      <c r="J109" s="63"/>
      <c r="K109" s="246"/>
      <c r="L109" s="245" t="str">
        <f t="shared" si="29"/>
        <v/>
      </c>
      <c r="M109" s="173" t="str">
        <f>IFERROR(VLOOKUP(J109,Lists!J$4:L$653,2,FALSE),"")</f>
        <v/>
      </c>
      <c r="N109" s="174" t="str">
        <f>IFERROR(VLOOKUP(J109,Lists!J$4:L$653,3,FALSE),"")</f>
        <v/>
      </c>
      <c r="O109" s="175" t="str">
        <f t="shared" si="27"/>
        <v/>
      </c>
      <c r="P109" s="61"/>
      <c r="Q109" s="164"/>
      <c r="R109" s="164"/>
      <c r="S109" s="85"/>
      <c r="T109" s="97"/>
      <c r="U109" s="52"/>
      <c r="V109" s="85"/>
      <c r="W109" s="98"/>
      <c r="X109" s="107"/>
      <c r="Y109" s="79" t="str">
        <f>IFERROR(VLOOKUP(I109,Lists!A$4:B$11,2,FALSE),"")</f>
        <v/>
      </c>
      <c r="Z109" s="79" t="str">
        <f>IFERROR(VLOOKUP(#REF!,Lists!A$12:B$67,2,FALSE),"")</f>
        <v/>
      </c>
      <c r="AA109" s="82" t="str">
        <f t="shared" si="16"/>
        <v>P</v>
      </c>
      <c r="AB109" s="93" t="str">
        <f t="shared" si="17"/>
        <v>P</v>
      </c>
      <c r="AC109" s="93" t="str">
        <f>IF(L109&lt;&gt;0,IF(S109="Yes",IF(#REF!="","P",""),""),"")</f>
        <v/>
      </c>
      <c r="AD109" s="93" t="str">
        <f t="shared" si="18"/>
        <v/>
      </c>
      <c r="AE109" s="93" t="str">
        <f t="shared" si="19"/>
        <v/>
      </c>
      <c r="AF109" s="93" t="str">
        <f t="shared" si="20"/>
        <v/>
      </c>
      <c r="BO109" s="64" t="str">
        <f t="shared" si="21"/>
        <v/>
      </c>
      <c r="BP109" s="64" t="str">
        <f t="shared" si="22"/>
        <v/>
      </c>
      <c r="BQ109" s="64" t="str">
        <f t="shared" si="23"/>
        <v/>
      </c>
      <c r="BR109" s="64" t="str">
        <f t="shared" si="24"/>
        <v/>
      </c>
      <c r="BU109" s="64" t="str">
        <f t="shared" si="25"/>
        <v/>
      </c>
      <c r="CY109" s="38" t="str">
        <f t="shared" si="28"/>
        <v>P</v>
      </c>
    </row>
    <row r="110" spans="1:103" ht="20.100000000000001" customHeight="1" x14ac:dyDescent="0.3">
      <c r="A110" s="82">
        <f>ROW()</f>
        <v>110</v>
      </c>
      <c r="B110" s="129" t="str">
        <f t="shared" si="26"/>
        <v/>
      </c>
      <c r="C110" s="129" t="str">
        <f t="shared" si="15"/>
        <v/>
      </c>
      <c r="D110" s="129" t="str">
        <f>IF(C110="","",COUNTIFS(C$11:C110,"&gt;0"))</f>
        <v/>
      </c>
      <c r="E110" s="52"/>
      <c r="F110" s="53"/>
      <c r="G110" s="53"/>
      <c r="H110" s="52"/>
      <c r="I110" s="163"/>
      <c r="J110" s="63"/>
      <c r="K110" s="246"/>
      <c r="L110" s="245" t="str">
        <f t="shared" si="29"/>
        <v/>
      </c>
      <c r="M110" s="173" t="str">
        <f>IFERROR(VLOOKUP(J110,Lists!J$4:L$653,2,FALSE),"")</f>
        <v/>
      </c>
      <c r="N110" s="174" t="str">
        <f>IFERROR(VLOOKUP(J110,Lists!J$4:L$653,3,FALSE),"")</f>
        <v/>
      </c>
      <c r="O110" s="175" t="str">
        <f t="shared" si="27"/>
        <v/>
      </c>
      <c r="P110" s="61"/>
      <c r="Q110" s="164"/>
      <c r="R110" s="164"/>
      <c r="S110" s="85"/>
      <c r="T110" s="97"/>
      <c r="U110" s="52"/>
      <c r="V110" s="85"/>
      <c r="W110" s="98"/>
      <c r="X110" s="107"/>
      <c r="Y110" s="79" t="str">
        <f>IFERROR(VLOOKUP(I110,Lists!A$4:B$11,2,FALSE),"")</f>
        <v/>
      </c>
      <c r="Z110" s="79" t="str">
        <f>IFERROR(VLOOKUP(#REF!,Lists!A$12:B$67,2,FALSE),"")</f>
        <v/>
      </c>
      <c r="AA110" s="82" t="str">
        <f t="shared" si="16"/>
        <v>P</v>
      </c>
      <c r="AB110" s="93" t="str">
        <f t="shared" si="17"/>
        <v>P</v>
      </c>
      <c r="AC110" s="93" t="str">
        <f>IF(L110&lt;&gt;0,IF(S110="Yes",IF(#REF!="","P",""),""),"")</f>
        <v/>
      </c>
      <c r="AD110" s="93" t="str">
        <f t="shared" si="18"/>
        <v/>
      </c>
      <c r="AE110" s="93" t="str">
        <f t="shared" si="19"/>
        <v/>
      </c>
      <c r="AF110" s="93" t="str">
        <f t="shared" si="20"/>
        <v/>
      </c>
      <c r="BO110" s="64" t="str">
        <f t="shared" si="21"/>
        <v/>
      </c>
      <c r="BP110" s="64" t="str">
        <f t="shared" si="22"/>
        <v/>
      </c>
      <c r="BQ110" s="64" t="str">
        <f t="shared" si="23"/>
        <v/>
      </c>
      <c r="BR110" s="64" t="str">
        <f t="shared" si="24"/>
        <v/>
      </c>
      <c r="BU110" s="64" t="str">
        <f t="shared" si="25"/>
        <v/>
      </c>
      <c r="CY110" s="38" t="str">
        <f t="shared" si="28"/>
        <v>P</v>
      </c>
    </row>
    <row r="111" spans="1:103" ht="20.100000000000001" customHeight="1" x14ac:dyDescent="0.3">
      <c r="A111" s="82">
        <f>ROW()</f>
        <v>111</v>
      </c>
      <c r="B111" s="129" t="str">
        <f t="shared" si="26"/>
        <v/>
      </c>
      <c r="C111" s="129" t="str">
        <f t="shared" si="15"/>
        <v/>
      </c>
      <c r="D111" s="129" t="str">
        <f>IF(C111="","",COUNTIFS(C$11:C111,"&gt;0"))</f>
        <v/>
      </c>
      <c r="E111" s="52"/>
      <c r="F111" s="53"/>
      <c r="G111" s="53"/>
      <c r="H111" s="52"/>
      <c r="I111" s="163"/>
      <c r="J111" s="63"/>
      <c r="K111" s="246"/>
      <c r="L111" s="245" t="str">
        <f t="shared" si="29"/>
        <v/>
      </c>
      <c r="M111" s="173" t="str">
        <f>IFERROR(VLOOKUP(J111,Lists!J$4:L$653,2,FALSE),"")</f>
        <v/>
      </c>
      <c r="N111" s="174" t="str">
        <f>IFERROR(VLOOKUP(J111,Lists!J$4:L$653,3,FALSE),"")</f>
        <v/>
      </c>
      <c r="O111" s="175" t="str">
        <f t="shared" si="27"/>
        <v/>
      </c>
      <c r="P111" s="61"/>
      <c r="Q111" s="164"/>
      <c r="R111" s="164"/>
      <c r="S111" s="85"/>
      <c r="T111" s="97"/>
      <c r="U111" s="52"/>
      <c r="V111" s="85"/>
      <c r="W111" s="98"/>
      <c r="X111" s="107"/>
      <c r="Y111" s="79" t="str">
        <f>IFERROR(VLOOKUP(I111,Lists!A$4:B$11,2,FALSE),"")</f>
        <v/>
      </c>
      <c r="Z111" s="79" t="str">
        <f>IFERROR(VLOOKUP(#REF!,Lists!A$12:B$67,2,FALSE),"")</f>
        <v/>
      </c>
      <c r="AA111" s="82" t="str">
        <f t="shared" si="16"/>
        <v>P</v>
      </c>
      <c r="AB111" s="93" t="str">
        <f t="shared" si="17"/>
        <v>P</v>
      </c>
      <c r="AC111" s="93" t="str">
        <f>IF(L111&lt;&gt;0,IF(S111="Yes",IF(#REF!="","P",""),""),"")</f>
        <v/>
      </c>
      <c r="AD111" s="93" t="str">
        <f t="shared" si="18"/>
        <v/>
      </c>
      <c r="AE111" s="93" t="str">
        <f t="shared" si="19"/>
        <v/>
      </c>
      <c r="AF111" s="93" t="str">
        <f t="shared" si="20"/>
        <v/>
      </c>
      <c r="BO111" s="64" t="str">
        <f t="shared" si="21"/>
        <v/>
      </c>
      <c r="BP111" s="64" t="str">
        <f t="shared" si="22"/>
        <v/>
      </c>
      <c r="BQ111" s="64" t="str">
        <f t="shared" si="23"/>
        <v/>
      </c>
      <c r="BR111" s="64" t="str">
        <f t="shared" si="24"/>
        <v/>
      </c>
      <c r="BU111" s="64" t="str">
        <f t="shared" si="25"/>
        <v/>
      </c>
      <c r="CY111" s="38" t="str">
        <f t="shared" si="28"/>
        <v>P</v>
      </c>
    </row>
    <row r="112" spans="1:103" ht="20.100000000000001" customHeight="1" x14ac:dyDescent="0.3">
      <c r="A112" s="82">
        <f>ROW()</f>
        <v>112</v>
      </c>
      <c r="B112" s="129" t="str">
        <f t="shared" si="26"/>
        <v/>
      </c>
      <c r="C112" s="129" t="str">
        <f t="shared" si="15"/>
        <v/>
      </c>
      <c r="D112" s="129" t="str">
        <f>IF(C112="","",COUNTIFS(C$11:C112,"&gt;0"))</f>
        <v/>
      </c>
      <c r="E112" s="52"/>
      <c r="F112" s="53"/>
      <c r="G112" s="53"/>
      <c r="H112" s="52"/>
      <c r="I112" s="163"/>
      <c r="J112" s="63"/>
      <c r="K112" s="246"/>
      <c r="L112" s="245" t="str">
        <f t="shared" si="29"/>
        <v/>
      </c>
      <c r="M112" s="173" t="str">
        <f>IFERROR(VLOOKUP(J112,Lists!J$4:L$653,2,FALSE),"")</f>
        <v/>
      </c>
      <c r="N112" s="174" t="str">
        <f>IFERROR(VLOOKUP(J112,Lists!J$4:L$653,3,FALSE),"")</f>
        <v/>
      </c>
      <c r="O112" s="175" t="str">
        <f t="shared" si="27"/>
        <v/>
      </c>
      <c r="P112" s="61"/>
      <c r="Q112" s="164"/>
      <c r="R112" s="164"/>
      <c r="S112" s="85"/>
      <c r="T112" s="97"/>
      <c r="U112" s="52"/>
      <c r="V112" s="85"/>
      <c r="W112" s="98"/>
      <c r="X112" s="107"/>
      <c r="Y112" s="79" t="str">
        <f>IFERROR(VLOOKUP(I112,Lists!A$4:B$11,2,FALSE),"")</f>
        <v/>
      </c>
      <c r="Z112" s="79" t="str">
        <f>IFERROR(VLOOKUP(#REF!,Lists!A$12:B$67,2,FALSE),"")</f>
        <v/>
      </c>
      <c r="AA112" s="82" t="str">
        <f t="shared" si="16"/>
        <v>P</v>
      </c>
      <c r="AB112" s="93" t="str">
        <f t="shared" si="17"/>
        <v>P</v>
      </c>
      <c r="AC112" s="93" t="str">
        <f>IF(L112&lt;&gt;0,IF(S112="Yes",IF(#REF!="","P",""),""),"")</f>
        <v/>
      </c>
      <c r="AD112" s="93" t="str">
        <f t="shared" si="18"/>
        <v/>
      </c>
      <c r="AE112" s="93" t="str">
        <f t="shared" si="19"/>
        <v/>
      </c>
      <c r="AF112" s="93" t="str">
        <f t="shared" si="20"/>
        <v/>
      </c>
      <c r="BO112" s="64" t="str">
        <f t="shared" si="21"/>
        <v/>
      </c>
      <c r="BP112" s="64" t="str">
        <f t="shared" si="22"/>
        <v/>
      </c>
      <c r="BQ112" s="64" t="str">
        <f t="shared" si="23"/>
        <v/>
      </c>
      <c r="BR112" s="64" t="str">
        <f t="shared" si="24"/>
        <v/>
      </c>
      <c r="BU112" s="64" t="str">
        <f t="shared" si="25"/>
        <v/>
      </c>
      <c r="CY112" s="38" t="str">
        <f t="shared" si="28"/>
        <v>P</v>
      </c>
    </row>
    <row r="113" spans="1:103" ht="20.100000000000001" customHeight="1" x14ac:dyDescent="0.3">
      <c r="A113" s="82">
        <f>ROW()</f>
        <v>113</v>
      </c>
      <c r="B113" s="129" t="str">
        <f t="shared" si="26"/>
        <v/>
      </c>
      <c r="C113" s="129" t="str">
        <f t="shared" si="15"/>
        <v/>
      </c>
      <c r="D113" s="129" t="str">
        <f>IF(C113="","",COUNTIFS(C$11:C113,"&gt;0"))</f>
        <v/>
      </c>
      <c r="E113" s="52"/>
      <c r="F113" s="53"/>
      <c r="G113" s="53"/>
      <c r="H113" s="52"/>
      <c r="I113" s="163"/>
      <c r="J113" s="63"/>
      <c r="K113" s="246"/>
      <c r="L113" s="245" t="str">
        <f t="shared" si="29"/>
        <v/>
      </c>
      <c r="M113" s="173" t="str">
        <f>IFERROR(VLOOKUP(J113,Lists!J$4:L$653,2,FALSE),"")</f>
        <v/>
      </c>
      <c r="N113" s="174" t="str">
        <f>IFERROR(VLOOKUP(J113,Lists!J$4:L$653,3,FALSE),"")</f>
        <v/>
      </c>
      <c r="O113" s="175" t="str">
        <f t="shared" si="27"/>
        <v/>
      </c>
      <c r="P113" s="61"/>
      <c r="Q113" s="164"/>
      <c r="R113" s="164"/>
      <c r="S113" s="85"/>
      <c r="T113" s="97"/>
      <c r="U113" s="52"/>
      <c r="V113" s="85"/>
      <c r="W113" s="98"/>
      <c r="X113" s="107"/>
      <c r="Y113" s="79" t="str">
        <f>IFERROR(VLOOKUP(I113,Lists!A$4:B$11,2,FALSE),"")</f>
        <v/>
      </c>
      <c r="Z113" s="79" t="str">
        <f>IFERROR(VLOOKUP(#REF!,Lists!A$12:B$67,2,FALSE),"")</f>
        <v/>
      </c>
      <c r="AA113" s="82" t="str">
        <f t="shared" si="16"/>
        <v>P</v>
      </c>
      <c r="AB113" s="93" t="str">
        <f t="shared" si="17"/>
        <v>P</v>
      </c>
      <c r="AC113" s="93" t="str">
        <f>IF(L113&lt;&gt;0,IF(S113="Yes",IF(#REF!="","P",""),""),"")</f>
        <v/>
      </c>
      <c r="AD113" s="93" t="str">
        <f t="shared" si="18"/>
        <v/>
      </c>
      <c r="AE113" s="93" t="str">
        <f t="shared" si="19"/>
        <v/>
      </c>
      <c r="AF113" s="93" t="str">
        <f t="shared" si="20"/>
        <v/>
      </c>
      <c r="BO113" s="64" t="str">
        <f t="shared" si="21"/>
        <v/>
      </c>
      <c r="BP113" s="64" t="str">
        <f t="shared" si="22"/>
        <v/>
      </c>
      <c r="BQ113" s="64" t="str">
        <f t="shared" si="23"/>
        <v/>
      </c>
      <c r="BR113" s="64" t="str">
        <f t="shared" si="24"/>
        <v/>
      </c>
      <c r="BU113" s="64" t="str">
        <f t="shared" si="25"/>
        <v/>
      </c>
      <c r="CY113" s="38" t="str">
        <f t="shared" si="28"/>
        <v>P</v>
      </c>
    </row>
    <row r="114" spans="1:103" ht="20.100000000000001" customHeight="1" x14ac:dyDescent="0.3">
      <c r="A114" s="82">
        <f>ROW()</f>
        <v>114</v>
      </c>
      <c r="B114" s="129" t="str">
        <f t="shared" si="26"/>
        <v/>
      </c>
      <c r="C114" s="129" t="str">
        <f t="shared" si="15"/>
        <v/>
      </c>
      <c r="D114" s="129" t="str">
        <f>IF(C114="","",COUNTIFS(C$11:C114,"&gt;0"))</f>
        <v/>
      </c>
      <c r="E114" s="52"/>
      <c r="F114" s="53"/>
      <c r="G114" s="53"/>
      <c r="H114" s="52"/>
      <c r="I114" s="163"/>
      <c r="J114" s="63"/>
      <c r="K114" s="246"/>
      <c r="L114" s="245" t="str">
        <f t="shared" si="29"/>
        <v/>
      </c>
      <c r="M114" s="173" t="str">
        <f>IFERROR(VLOOKUP(J114,Lists!J$4:L$653,2,FALSE),"")</f>
        <v/>
      </c>
      <c r="N114" s="174" t="str">
        <f>IFERROR(VLOOKUP(J114,Lists!J$4:L$653,3,FALSE),"")</f>
        <v/>
      </c>
      <c r="O114" s="175" t="str">
        <f t="shared" si="27"/>
        <v/>
      </c>
      <c r="P114" s="61"/>
      <c r="Q114" s="164"/>
      <c r="R114" s="164"/>
      <c r="S114" s="85"/>
      <c r="T114" s="97"/>
      <c r="U114" s="52"/>
      <c r="V114" s="85"/>
      <c r="W114" s="98"/>
      <c r="X114" s="107"/>
      <c r="Y114" s="79" t="str">
        <f>IFERROR(VLOOKUP(I114,Lists!A$4:B$11,2,FALSE),"")</f>
        <v/>
      </c>
      <c r="Z114" s="79" t="str">
        <f>IFERROR(VLOOKUP(#REF!,Lists!A$12:B$67,2,FALSE),"")</f>
        <v/>
      </c>
      <c r="AA114" s="82" t="str">
        <f t="shared" si="16"/>
        <v>P</v>
      </c>
      <c r="AB114" s="93" t="str">
        <f t="shared" si="17"/>
        <v>P</v>
      </c>
      <c r="AC114" s="93" t="str">
        <f>IF(L114&lt;&gt;0,IF(S114="Yes",IF(#REF!="","P",""),""),"")</f>
        <v/>
      </c>
      <c r="AD114" s="93" t="str">
        <f t="shared" si="18"/>
        <v/>
      </c>
      <c r="AE114" s="93" t="str">
        <f t="shared" si="19"/>
        <v/>
      </c>
      <c r="AF114" s="93" t="str">
        <f t="shared" si="20"/>
        <v/>
      </c>
      <c r="BO114" s="64" t="str">
        <f t="shared" si="21"/>
        <v/>
      </c>
      <c r="BP114" s="64" t="str">
        <f t="shared" si="22"/>
        <v/>
      </c>
      <c r="BQ114" s="64" t="str">
        <f t="shared" si="23"/>
        <v/>
      </c>
      <c r="BR114" s="64" t="str">
        <f t="shared" si="24"/>
        <v/>
      </c>
      <c r="BU114" s="64" t="str">
        <f t="shared" si="25"/>
        <v/>
      </c>
      <c r="CY114" s="38" t="str">
        <f t="shared" si="28"/>
        <v>P</v>
      </c>
    </row>
    <row r="115" spans="1:103" ht="20.100000000000001" customHeight="1" x14ac:dyDescent="0.3">
      <c r="A115" s="82">
        <f>ROW()</f>
        <v>115</v>
      </c>
      <c r="B115" s="129" t="str">
        <f t="shared" si="26"/>
        <v/>
      </c>
      <c r="C115" s="129" t="str">
        <f t="shared" si="15"/>
        <v/>
      </c>
      <c r="D115" s="129" t="str">
        <f>IF(C115="","",COUNTIFS(C$11:C115,"&gt;0"))</f>
        <v/>
      </c>
      <c r="E115" s="52"/>
      <c r="F115" s="53"/>
      <c r="G115" s="53"/>
      <c r="H115" s="52"/>
      <c r="I115" s="163"/>
      <c r="J115" s="63"/>
      <c r="K115" s="246"/>
      <c r="L115" s="245" t="str">
        <f t="shared" si="29"/>
        <v/>
      </c>
      <c r="M115" s="173" t="str">
        <f>IFERROR(VLOOKUP(J115,Lists!J$4:L$653,2,FALSE),"")</f>
        <v/>
      </c>
      <c r="N115" s="174" t="str">
        <f>IFERROR(VLOOKUP(J115,Lists!J$4:L$653,3,FALSE),"")</f>
        <v/>
      </c>
      <c r="O115" s="175" t="str">
        <f t="shared" si="27"/>
        <v/>
      </c>
      <c r="P115" s="61"/>
      <c r="Q115" s="164"/>
      <c r="R115" s="164"/>
      <c r="S115" s="85"/>
      <c r="T115" s="97"/>
      <c r="U115" s="52"/>
      <c r="V115" s="85"/>
      <c r="W115" s="98"/>
      <c r="X115" s="107"/>
      <c r="Y115" s="79" t="str">
        <f>IFERROR(VLOOKUP(I115,Lists!A$4:B$11,2,FALSE),"")</f>
        <v/>
      </c>
      <c r="Z115" s="79" t="str">
        <f>IFERROR(VLOOKUP(#REF!,Lists!A$12:B$67,2,FALSE),"")</f>
        <v/>
      </c>
      <c r="AA115" s="82" t="str">
        <f t="shared" si="16"/>
        <v>P</v>
      </c>
      <c r="AB115" s="93" t="str">
        <f t="shared" si="17"/>
        <v>P</v>
      </c>
      <c r="AC115" s="93" t="str">
        <f>IF(L115&lt;&gt;0,IF(S115="Yes",IF(#REF!="","P",""),""),"")</f>
        <v/>
      </c>
      <c r="AD115" s="93" t="str">
        <f t="shared" si="18"/>
        <v/>
      </c>
      <c r="AE115" s="93" t="str">
        <f t="shared" si="19"/>
        <v/>
      </c>
      <c r="AF115" s="93" t="str">
        <f t="shared" si="20"/>
        <v/>
      </c>
      <c r="BO115" s="64" t="str">
        <f t="shared" si="21"/>
        <v/>
      </c>
      <c r="BP115" s="64" t="str">
        <f t="shared" si="22"/>
        <v/>
      </c>
      <c r="BQ115" s="64" t="str">
        <f t="shared" si="23"/>
        <v/>
      </c>
      <c r="BR115" s="64" t="str">
        <f t="shared" si="24"/>
        <v/>
      </c>
      <c r="BU115" s="64" t="str">
        <f t="shared" si="25"/>
        <v/>
      </c>
      <c r="CY115" s="38" t="str">
        <f t="shared" si="28"/>
        <v>P</v>
      </c>
    </row>
    <row r="116" spans="1:103" ht="20.100000000000001" customHeight="1" x14ac:dyDescent="0.3">
      <c r="A116" s="82">
        <f>ROW()</f>
        <v>116</v>
      </c>
      <c r="B116" s="129" t="str">
        <f t="shared" si="26"/>
        <v/>
      </c>
      <c r="C116" s="129" t="str">
        <f t="shared" si="15"/>
        <v/>
      </c>
      <c r="D116" s="129" t="str">
        <f>IF(C116="","",COUNTIFS(C$11:C116,"&gt;0"))</f>
        <v/>
      </c>
      <c r="E116" s="52"/>
      <c r="F116" s="53"/>
      <c r="G116" s="53"/>
      <c r="H116" s="52"/>
      <c r="I116" s="163"/>
      <c r="J116" s="63"/>
      <c r="K116" s="246"/>
      <c r="L116" s="245" t="str">
        <f t="shared" si="29"/>
        <v/>
      </c>
      <c r="M116" s="173" t="str">
        <f>IFERROR(VLOOKUP(J116,Lists!J$4:L$653,2,FALSE),"")</f>
        <v/>
      </c>
      <c r="N116" s="174" t="str">
        <f>IFERROR(VLOOKUP(J116,Lists!J$4:L$653,3,FALSE),"")</f>
        <v/>
      </c>
      <c r="O116" s="175" t="str">
        <f t="shared" si="27"/>
        <v/>
      </c>
      <c r="P116" s="61"/>
      <c r="Q116" s="164"/>
      <c r="R116" s="164"/>
      <c r="S116" s="85"/>
      <c r="T116" s="97"/>
      <c r="U116" s="52"/>
      <c r="V116" s="85"/>
      <c r="W116" s="98"/>
      <c r="X116" s="107"/>
      <c r="Y116" s="79" t="str">
        <f>IFERROR(VLOOKUP(I116,Lists!A$4:B$11,2,FALSE),"")</f>
        <v/>
      </c>
      <c r="Z116" s="79" t="str">
        <f>IFERROR(VLOOKUP(#REF!,Lists!A$12:B$67,2,FALSE),"")</f>
        <v/>
      </c>
      <c r="AA116" s="82" t="str">
        <f t="shared" si="16"/>
        <v>P</v>
      </c>
      <c r="AB116" s="93" t="str">
        <f t="shared" si="17"/>
        <v>P</v>
      </c>
      <c r="AC116" s="93" t="str">
        <f>IF(L116&lt;&gt;0,IF(S116="Yes",IF(#REF!="","P",""),""),"")</f>
        <v/>
      </c>
      <c r="AD116" s="93" t="str">
        <f t="shared" si="18"/>
        <v/>
      </c>
      <c r="AE116" s="93" t="str">
        <f t="shared" si="19"/>
        <v/>
      </c>
      <c r="AF116" s="93" t="str">
        <f t="shared" si="20"/>
        <v/>
      </c>
      <c r="BO116" s="64" t="str">
        <f t="shared" si="21"/>
        <v/>
      </c>
      <c r="BP116" s="64" t="str">
        <f t="shared" si="22"/>
        <v/>
      </c>
      <c r="BQ116" s="64" t="str">
        <f t="shared" si="23"/>
        <v/>
      </c>
      <c r="BR116" s="64" t="str">
        <f t="shared" si="24"/>
        <v/>
      </c>
      <c r="BU116" s="64" t="str">
        <f t="shared" si="25"/>
        <v/>
      </c>
      <c r="CY116" s="38" t="str">
        <f t="shared" si="28"/>
        <v>P</v>
      </c>
    </row>
    <row r="117" spans="1:103" ht="20.100000000000001" customHeight="1" x14ac:dyDescent="0.3">
      <c r="A117" s="82">
        <f>ROW()</f>
        <v>117</v>
      </c>
      <c r="B117" s="129" t="str">
        <f t="shared" si="26"/>
        <v/>
      </c>
      <c r="C117" s="129" t="str">
        <f t="shared" si="15"/>
        <v/>
      </c>
      <c r="D117" s="129" t="str">
        <f>IF(C117="","",COUNTIFS(C$11:C117,"&gt;0"))</f>
        <v/>
      </c>
      <c r="E117" s="52"/>
      <c r="F117" s="53"/>
      <c r="G117" s="53"/>
      <c r="H117" s="52"/>
      <c r="I117" s="163"/>
      <c r="J117" s="63"/>
      <c r="K117" s="246"/>
      <c r="L117" s="245" t="str">
        <f t="shared" si="29"/>
        <v/>
      </c>
      <c r="M117" s="173" t="str">
        <f>IFERROR(VLOOKUP(J117,Lists!J$4:L$653,2,FALSE),"")</f>
        <v/>
      </c>
      <c r="N117" s="174" t="str">
        <f>IFERROR(VLOOKUP(J117,Lists!J$4:L$653,3,FALSE),"")</f>
        <v/>
      </c>
      <c r="O117" s="175" t="str">
        <f t="shared" si="27"/>
        <v/>
      </c>
      <c r="P117" s="61"/>
      <c r="Q117" s="164"/>
      <c r="R117" s="164"/>
      <c r="S117" s="85"/>
      <c r="T117" s="97"/>
      <c r="U117" s="52"/>
      <c r="V117" s="85"/>
      <c r="W117" s="98"/>
      <c r="X117" s="107"/>
      <c r="Y117" s="79" t="str">
        <f>IFERROR(VLOOKUP(I117,Lists!A$4:B$11,2,FALSE),"")</f>
        <v/>
      </c>
      <c r="Z117" s="79" t="str">
        <f>IFERROR(VLOOKUP(#REF!,Lists!A$12:B$67,2,FALSE),"")</f>
        <v/>
      </c>
      <c r="AA117" s="82" t="str">
        <f t="shared" si="16"/>
        <v>P</v>
      </c>
      <c r="AB117" s="93" t="str">
        <f t="shared" si="17"/>
        <v>P</v>
      </c>
      <c r="AC117" s="93" t="str">
        <f>IF(L117&lt;&gt;0,IF(S117="Yes",IF(#REF!="","P",""),""),"")</f>
        <v/>
      </c>
      <c r="AD117" s="93" t="str">
        <f t="shared" si="18"/>
        <v/>
      </c>
      <c r="AE117" s="93" t="str">
        <f t="shared" si="19"/>
        <v/>
      </c>
      <c r="AF117" s="93" t="str">
        <f t="shared" si="20"/>
        <v/>
      </c>
      <c r="BO117" s="64" t="str">
        <f t="shared" si="21"/>
        <v/>
      </c>
      <c r="BP117" s="64" t="str">
        <f t="shared" si="22"/>
        <v/>
      </c>
      <c r="BQ117" s="64" t="str">
        <f t="shared" si="23"/>
        <v/>
      </c>
      <c r="BR117" s="64" t="str">
        <f t="shared" si="24"/>
        <v/>
      </c>
      <c r="BU117" s="64" t="str">
        <f t="shared" si="25"/>
        <v/>
      </c>
      <c r="CY117" s="38" t="str">
        <f t="shared" si="28"/>
        <v>P</v>
      </c>
    </row>
    <row r="118" spans="1:103" ht="20.100000000000001" customHeight="1" x14ac:dyDescent="0.3">
      <c r="A118" s="82">
        <f>ROW()</f>
        <v>118</v>
      </c>
      <c r="B118" s="129" t="str">
        <f t="shared" si="26"/>
        <v/>
      </c>
      <c r="C118" s="129" t="str">
        <f t="shared" si="15"/>
        <v/>
      </c>
      <c r="D118" s="129" t="str">
        <f>IF(C118="","",COUNTIFS(C$11:C118,"&gt;0"))</f>
        <v/>
      </c>
      <c r="E118" s="52"/>
      <c r="F118" s="53"/>
      <c r="G118" s="53"/>
      <c r="H118" s="52"/>
      <c r="I118" s="163"/>
      <c r="J118" s="63"/>
      <c r="K118" s="246"/>
      <c r="L118" s="245" t="str">
        <f t="shared" si="29"/>
        <v/>
      </c>
      <c r="M118" s="173" t="str">
        <f>IFERROR(VLOOKUP(J118,Lists!J$4:L$653,2,FALSE),"")</f>
        <v/>
      </c>
      <c r="N118" s="174" t="str">
        <f>IFERROR(VLOOKUP(J118,Lists!J$4:L$653,3,FALSE),"")</f>
        <v/>
      </c>
      <c r="O118" s="175" t="str">
        <f t="shared" si="27"/>
        <v/>
      </c>
      <c r="P118" s="61"/>
      <c r="Q118" s="164"/>
      <c r="R118" s="164"/>
      <c r="S118" s="85"/>
      <c r="T118" s="97"/>
      <c r="U118" s="52"/>
      <c r="V118" s="85"/>
      <c r="W118" s="98"/>
      <c r="X118" s="107"/>
      <c r="Y118" s="79" t="str">
        <f>IFERROR(VLOOKUP(I118,Lists!A$4:B$11,2,FALSE),"")</f>
        <v/>
      </c>
      <c r="Z118" s="79" t="str">
        <f>IFERROR(VLOOKUP(#REF!,Lists!A$12:B$67,2,FALSE),"")</f>
        <v/>
      </c>
      <c r="AA118" s="82" t="str">
        <f t="shared" si="16"/>
        <v>P</v>
      </c>
      <c r="AB118" s="93" t="str">
        <f t="shared" si="17"/>
        <v>P</v>
      </c>
      <c r="AC118" s="93" t="str">
        <f>IF(L118&lt;&gt;0,IF(S118="Yes",IF(#REF!="","P",""),""),"")</f>
        <v/>
      </c>
      <c r="AD118" s="93" t="str">
        <f t="shared" si="18"/>
        <v/>
      </c>
      <c r="AE118" s="93" t="str">
        <f t="shared" si="19"/>
        <v/>
      </c>
      <c r="AF118" s="93" t="str">
        <f t="shared" si="20"/>
        <v/>
      </c>
      <c r="BO118" s="64" t="str">
        <f t="shared" si="21"/>
        <v/>
      </c>
      <c r="BP118" s="64" t="str">
        <f t="shared" si="22"/>
        <v/>
      </c>
      <c r="BQ118" s="64" t="str">
        <f t="shared" si="23"/>
        <v/>
      </c>
      <c r="BR118" s="64" t="str">
        <f t="shared" si="24"/>
        <v/>
      </c>
      <c r="BU118" s="64" t="str">
        <f t="shared" si="25"/>
        <v/>
      </c>
      <c r="CY118" s="38" t="str">
        <f t="shared" si="28"/>
        <v>P</v>
      </c>
    </row>
    <row r="119" spans="1:103" ht="20.100000000000001" customHeight="1" x14ac:dyDescent="0.3">
      <c r="A119" s="82">
        <f>ROW()</f>
        <v>119</v>
      </c>
      <c r="B119" s="129" t="str">
        <f t="shared" si="26"/>
        <v/>
      </c>
      <c r="C119" s="129" t="str">
        <f t="shared" si="15"/>
        <v/>
      </c>
      <c r="D119" s="129" t="str">
        <f>IF(C119="","",COUNTIFS(C$11:C119,"&gt;0"))</f>
        <v/>
      </c>
      <c r="E119" s="52"/>
      <c r="F119" s="53"/>
      <c r="G119" s="53"/>
      <c r="H119" s="52"/>
      <c r="I119" s="163"/>
      <c r="J119" s="63"/>
      <c r="K119" s="246"/>
      <c r="L119" s="245" t="str">
        <f t="shared" si="29"/>
        <v/>
      </c>
      <c r="M119" s="173" t="str">
        <f>IFERROR(VLOOKUP(J119,Lists!J$4:L$653,2,FALSE),"")</f>
        <v/>
      </c>
      <c r="N119" s="174" t="str">
        <f>IFERROR(VLOOKUP(J119,Lists!J$4:L$653,3,FALSE),"")</f>
        <v/>
      </c>
      <c r="O119" s="175" t="str">
        <f t="shared" si="27"/>
        <v/>
      </c>
      <c r="P119" s="61"/>
      <c r="Q119" s="164"/>
      <c r="R119" s="164"/>
      <c r="S119" s="85"/>
      <c r="T119" s="97"/>
      <c r="U119" s="52"/>
      <c r="V119" s="85"/>
      <c r="W119" s="98"/>
      <c r="X119" s="107"/>
      <c r="Y119" s="79" t="str">
        <f>IFERROR(VLOOKUP(I119,Lists!A$4:B$11,2,FALSE),"")</f>
        <v/>
      </c>
      <c r="Z119" s="79" t="str">
        <f>IFERROR(VLOOKUP(#REF!,Lists!A$12:B$67,2,FALSE),"")</f>
        <v/>
      </c>
      <c r="AA119" s="82" t="str">
        <f t="shared" si="16"/>
        <v>P</v>
      </c>
      <c r="AB119" s="93" t="str">
        <f t="shared" si="17"/>
        <v>P</v>
      </c>
      <c r="AC119" s="93" t="str">
        <f>IF(L119&lt;&gt;0,IF(S119="Yes",IF(#REF!="","P",""),""),"")</f>
        <v/>
      </c>
      <c r="AD119" s="93" t="str">
        <f t="shared" si="18"/>
        <v/>
      </c>
      <c r="AE119" s="93" t="str">
        <f t="shared" si="19"/>
        <v/>
      </c>
      <c r="AF119" s="93" t="str">
        <f t="shared" si="20"/>
        <v/>
      </c>
      <c r="BO119" s="64" t="str">
        <f t="shared" si="21"/>
        <v/>
      </c>
      <c r="BP119" s="64" t="str">
        <f t="shared" si="22"/>
        <v/>
      </c>
      <c r="BQ119" s="64" t="str">
        <f t="shared" si="23"/>
        <v/>
      </c>
      <c r="BR119" s="64" t="str">
        <f t="shared" si="24"/>
        <v/>
      </c>
      <c r="BU119" s="64" t="str">
        <f t="shared" si="25"/>
        <v/>
      </c>
      <c r="CY119" s="38" t="str">
        <f t="shared" si="28"/>
        <v>P</v>
      </c>
    </row>
    <row r="120" spans="1:103" ht="20.100000000000001" customHeight="1" x14ac:dyDescent="0.3">
      <c r="A120" s="82">
        <f>ROW()</f>
        <v>120</v>
      </c>
      <c r="B120" s="129" t="str">
        <f t="shared" si="26"/>
        <v/>
      </c>
      <c r="C120" s="129" t="str">
        <f t="shared" si="15"/>
        <v/>
      </c>
      <c r="D120" s="129" t="str">
        <f>IF(C120="","",COUNTIFS(C$11:C120,"&gt;0"))</f>
        <v/>
      </c>
      <c r="E120" s="52"/>
      <c r="F120" s="53"/>
      <c r="G120" s="53"/>
      <c r="H120" s="52"/>
      <c r="I120" s="163"/>
      <c r="J120" s="63"/>
      <c r="K120" s="246"/>
      <c r="L120" s="245" t="str">
        <f t="shared" si="29"/>
        <v/>
      </c>
      <c r="M120" s="173" t="str">
        <f>IFERROR(VLOOKUP(J120,Lists!J$4:L$653,2,FALSE),"")</f>
        <v/>
      </c>
      <c r="N120" s="174" t="str">
        <f>IFERROR(VLOOKUP(J120,Lists!J$4:L$653,3,FALSE),"")</f>
        <v/>
      </c>
      <c r="O120" s="175" t="str">
        <f t="shared" si="27"/>
        <v/>
      </c>
      <c r="P120" s="61"/>
      <c r="Q120" s="164"/>
      <c r="R120" s="164"/>
      <c r="S120" s="85"/>
      <c r="T120" s="97"/>
      <c r="U120" s="52"/>
      <c r="V120" s="85"/>
      <c r="W120" s="98"/>
      <c r="X120" s="107"/>
      <c r="Y120" s="79" t="str">
        <f>IFERROR(VLOOKUP(I120,Lists!A$4:B$11,2,FALSE),"")</f>
        <v/>
      </c>
      <c r="Z120" s="79" t="str">
        <f>IFERROR(VLOOKUP(#REF!,Lists!A$12:B$67,2,FALSE),"")</f>
        <v/>
      </c>
      <c r="AA120" s="82" t="str">
        <f t="shared" si="16"/>
        <v>P</v>
      </c>
      <c r="AB120" s="93" t="str">
        <f t="shared" si="17"/>
        <v>P</v>
      </c>
      <c r="AC120" s="93" t="str">
        <f>IF(L120&lt;&gt;0,IF(S120="Yes",IF(#REF!="","P",""),""),"")</f>
        <v/>
      </c>
      <c r="AD120" s="93" t="str">
        <f t="shared" si="18"/>
        <v/>
      </c>
      <c r="AE120" s="93" t="str">
        <f t="shared" si="19"/>
        <v/>
      </c>
      <c r="AF120" s="93" t="str">
        <f t="shared" si="20"/>
        <v/>
      </c>
      <c r="BO120" s="64" t="str">
        <f t="shared" si="21"/>
        <v/>
      </c>
      <c r="BP120" s="64" t="str">
        <f t="shared" si="22"/>
        <v/>
      </c>
      <c r="BQ120" s="64" t="str">
        <f t="shared" si="23"/>
        <v/>
      </c>
      <c r="BR120" s="64" t="str">
        <f t="shared" si="24"/>
        <v/>
      </c>
      <c r="BU120" s="64" t="str">
        <f t="shared" si="25"/>
        <v/>
      </c>
      <c r="CY120" s="38" t="str">
        <f t="shared" si="28"/>
        <v>P</v>
      </c>
    </row>
    <row r="121" spans="1:103" ht="20.100000000000001" customHeight="1" x14ac:dyDescent="0.3">
      <c r="A121" s="82">
        <f>ROW()</f>
        <v>121</v>
      </c>
      <c r="B121" s="129" t="str">
        <f t="shared" si="26"/>
        <v/>
      </c>
      <c r="C121" s="129" t="str">
        <f t="shared" si="15"/>
        <v/>
      </c>
      <c r="D121" s="129" t="str">
        <f>IF(C121="","",COUNTIFS(C$11:C121,"&gt;0"))</f>
        <v/>
      </c>
      <c r="E121" s="52"/>
      <c r="F121" s="53"/>
      <c r="G121" s="53"/>
      <c r="H121" s="52"/>
      <c r="I121" s="163"/>
      <c r="J121" s="63"/>
      <c r="K121" s="246"/>
      <c r="L121" s="245" t="str">
        <f t="shared" si="29"/>
        <v/>
      </c>
      <c r="M121" s="173" t="str">
        <f>IFERROR(VLOOKUP(J121,Lists!J$4:L$653,2,FALSE),"")</f>
        <v/>
      </c>
      <c r="N121" s="174" t="str">
        <f>IFERROR(VLOOKUP(J121,Lists!J$4:L$653,3,FALSE),"")</f>
        <v/>
      </c>
      <c r="O121" s="175" t="str">
        <f t="shared" si="27"/>
        <v/>
      </c>
      <c r="P121" s="61"/>
      <c r="Q121" s="164"/>
      <c r="R121" s="164"/>
      <c r="S121" s="85"/>
      <c r="T121" s="97"/>
      <c r="U121" s="52"/>
      <c r="V121" s="85"/>
      <c r="W121" s="98"/>
      <c r="X121" s="107"/>
      <c r="Y121" s="79" t="str">
        <f>IFERROR(VLOOKUP(I121,Lists!A$4:B$11,2,FALSE),"")</f>
        <v/>
      </c>
      <c r="Z121" s="79" t="str">
        <f>IFERROR(VLOOKUP(#REF!,Lists!A$12:B$67,2,FALSE),"")</f>
        <v/>
      </c>
      <c r="AA121" s="82" t="str">
        <f t="shared" si="16"/>
        <v>P</v>
      </c>
      <c r="AB121" s="93" t="str">
        <f t="shared" si="17"/>
        <v>P</v>
      </c>
      <c r="AC121" s="93" t="str">
        <f>IF(L121&lt;&gt;0,IF(S121="Yes",IF(#REF!="","P",""),""),"")</f>
        <v/>
      </c>
      <c r="AD121" s="93" t="str">
        <f t="shared" si="18"/>
        <v/>
      </c>
      <c r="AE121" s="93" t="str">
        <f t="shared" si="19"/>
        <v/>
      </c>
      <c r="AF121" s="93" t="str">
        <f t="shared" si="20"/>
        <v/>
      </c>
      <c r="BO121" s="64" t="str">
        <f t="shared" si="21"/>
        <v/>
      </c>
      <c r="BP121" s="64" t="str">
        <f t="shared" si="22"/>
        <v/>
      </c>
      <c r="BQ121" s="64" t="str">
        <f t="shared" si="23"/>
        <v/>
      </c>
      <c r="BR121" s="64" t="str">
        <f t="shared" si="24"/>
        <v/>
      </c>
      <c r="BU121" s="64" t="str">
        <f t="shared" si="25"/>
        <v/>
      </c>
      <c r="CY121" s="38" t="str">
        <f t="shared" si="28"/>
        <v>P</v>
      </c>
    </row>
    <row r="122" spans="1:103" ht="20.100000000000001" customHeight="1" x14ac:dyDescent="0.3">
      <c r="A122" s="82">
        <f>ROW()</f>
        <v>122</v>
      </c>
      <c r="B122" s="129" t="str">
        <f t="shared" si="26"/>
        <v/>
      </c>
      <c r="C122" s="129" t="str">
        <f t="shared" si="15"/>
        <v/>
      </c>
      <c r="D122" s="129" t="str">
        <f>IF(C122="","",COUNTIFS(C$11:C122,"&gt;0"))</f>
        <v/>
      </c>
      <c r="E122" s="52"/>
      <c r="F122" s="53"/>
      <c r="G122" s="53"/>
      <c r="H122" s="52"/>
      <c r="I122" s="163"/>
      <c r="J122" s="63"/>
      <c r="K122" s="246"/>
      <c r="L122" s="245" t="str">
        <f t="shared" si="29"/>
        <v/>
      </c>
      <c r="M122" s="173" t="str">
        <f>IFERROR(VLOOKUP(J122,Lists!J$4:L$653,2,FALSE),"")</f>
        <v/>
      </c>
      <c r="N122" s="174" t="str">
        <f>IFERROR(VLOOKUP(J122,Lists!J$4:L$653,3,FALSE),"")</f>
        <v/>
      </c>
      <c r="O122" s="175" t="str">
        <f t="shared" si="27"/>
        <v/>
      </c>
      <c r="P122" s="61"/>
      <c r="Q122" s="164"/>
      <c r="R122" s="164"/>
      <c r="S122" s="85"/>
      <c r="T122" s="97"/>
      <c r="U122" s="52"/>
      <c r="V122" s="85"/>
      <c r="W122" s="98"/>
      <c r="X122" s="107"/>
      <c r="Y122" s="79" t="str">
        <f>IFERROR(VLOOKUP(I122,Lists!A$4:B$11,2,FALSE),"")</f>
        <v/>
      </c>
      <c r="Z122" s="79" t="str">
        <f>IFERROR(VLOOKUP(#REF!,Lists!A$12:B$67,2,FALSE),"")</f>
        <v/>
      </c>
      <c r="AA122" s="82" t="str">
        <f t="shared" si="16"/>
        <v>P</v>
      </c>
      <c r="AB122" s="93" t="str">
        <f t="shared" si="17"/>
        <v>P</v>
      </c>
      <c r="AC122" s="93" t="str">
        <f>IF(L122&lt;&gt;0,IF(S122="Yes",IF(#REF!="","P",""),""),"")</f>
        <v/>
      </c>
      <c r="AD122" s="93" t="str">
        <f t="shared" si="18"/>
        <v/>
      </c>
      <c r="AE122" s="93" t="str">
        <f t="shared" si="19"/>
        <v/>
      </c>
      <c r="AF122" s="93" t="str">
        <f t="shared" si="20"/>
        <v/>
      </c>
      <c r="BO122" s="64" t="str">
        <f t="shared" si="21"/>
        <v/>
      </c>
      <c r="BP122" s="64" t="str">
        <f t="shared" si="22"/>
        <v/>
      </c>
      <c r="BQ122" s="64" t="str">
        <f t="shared" si="23"/>
        <v/>
      </c>
      <c r="BR122" s="64" t="str">
        <f t="shared" si="24"/>
        <v/>
      </c>
      <c r="BU122" s="64" t="str">
        <f t="shared" si="25"/>
        <v/>
      </c>
      <c r="CY122" s="38" t="str">
        <f t="shared" si="28"/>
        <v>P</v>
      </c>
    </row>
    <row r="123" spans="1:103" ht="20.100000000000001" customHeight="1" x14ac:dyDescent="0.3">
      <c r="A123" s="82">
        <f>ROW()</f>
        <v>123</v>
      </c>
      <c r="B123" s="129" t="str">
        <f t="shared" si="26"/>
        <v/>
      </c>
      <c r="C123" s="129" t="str">
        <f t="shared" si="15"/>
        <v/>
      </c>
      <c r="D123" s="129" t="str">
        <f>IF(C123="","",COUNTIFS(C$11:C123,"&gt;0"))</f>
        <v/>
      </c>
      <c r="E123" s="52"/>
      <c r="F123" s="53"/>
      <c r="G123" s="53"/>
      <c r="H123" s="52"/>
      <c r="I123" s="163"/>
      <c r="J123" s="63"/>
      <c r="K123" s="246"/>
      <c r="L123" s="245" t="str">
        <f t="shared" si="29"/>
        <v/>
      </c>
      <c r="M123" s="173" t="str">
        <f>IFERROR(VLOOKUP(J123,Lists!J$4:L$653,2,FALSE),"")</f>
        <v/>
      </c>
      <c r="N123" s="174" t="str">
        <f>IFERROR(VLOOKUP(J123,Lists!J$4:L$653,3,FALSE),"")</f>
        <v/>
      </c>
      <c r="O123" s="175" t="str">
        <f t="shared" si="27"/>
        <v/>
      </c>
      <c r="P123" s="61"/>
      <c r="Q123" s="164"/>
      <c r="R123" s="164"/>
      <c r="S123" s="85"/>
      <c r="T123" s="97"/>
      <c r="U123" s="52"/>
      <c r="V123" s="85"/>
      <c r="W123" s="98"/>
      <c r="X123" s="107"/>
      <c r="Y123" s="79" t="str">
        <f>IFERROR(VLOOKUP(I123,Lists!A$4:B$11,2,FALSE),"")</f>
        <v/>
      </c>
      <c r="Z123" s="79" t="str">
        <f>IFERROR(VLOOKUP(#REF!,Lists!A$12:B$67,2,FALSE),"")</f>
        <v/>
      </c>
      <c r="AA123" s="82" t="str">
        <f t="shared" si="16"/>
        <v>P</v>
      </c>
      <c r="AB123" s="93" t="str">
        <f t="shared" si="17"/>
        <v>P</v>
      </c>
      <c r="AC123" s="93" t="str">
        <f>IF(L123&lt;&gt;0,IF(S123="Yes",IF(#REF!="","P",""),""),"")</f>
        <v/>
      </c>
      <c r="AD123" s="93" t="str">
        <f t="shared" si="18"/>
        <v/>
      </c>
      <c r="AE123" s="93" t="str">
        <f t="shared" si="19"/>
        <v/>
      </c>
      <c r="AF123" s="93" t="str">
        <f t="shared" si="20"/>
        <v/>
      </c>
      <c r="BO123" s="64" t="str">
        <f t="shared" si="21"/>
        <v/>
      </c>
      <c r="BP123" s="64" t="str">
        <f t="shared" si="22"/>
        <v/>
      </c>
      <c r="BQ123" s="64" t="str">
        <f t="shared" si="23"/>
        <v/>
      </c>
      <c r="BR123" s="64" t="str">
        <f t="shared" si="24"/>
        <v/>
      </c>
      <c r="BU123" s="64" t="str">
        <f t="shared" si="25"/>
        <v/>
      </c>
      <c r="CY123" s="38" t="str">
        <f t="shared" si="28"/>
        <v>P</v>
      </c>
    </row>
    <row r="124" spans="1:103" ht="20.100000000000001" customHeight="1" x14ac:dyDescent="0.3">
      <c r="A124" s="82">
        <f>ROW()</f>
        <v>124</v>
      </c>
      <c r="B124" s="129" t="str">
        <f t="shared" si="26"/>
        <v/>
      </c>
      <c r="C124" s="129" t="str">
        <f t="shared" si="15"/>
        <v/>
      </c>
      <c r="D124" s="129" t="str">
        <f>IF(C124="","",COUNTIFS(C$11:C124,"&gt;0"))</f>
        <v/>
      </c>
      <c r="E124" s="52"/>
      <c r="F124" s="53"/>
      <c r="G124" s="53"/>
      <c r="H124" s="52"/>
      <c r="I124" s="163"/>
      <c r="J124" s="63"/>
      <c r="K124" s="246"/>
      <c r="L124" s="245" t="str">
        <f t="shared" si="29"/>
        <v/>
      </c>
      <c r="M124" s="173" t="str">
        <f>IFERROR(VLOOKUP(J124,Lists!J$4:L$653,2,FALSE),"")</f>
        <v/>
      </c>
      <c r="N124" s="174" t="str">
        <f>IFERROR(VLOOKUP(J124,Lists!J$4:L$653,3,FALSE),"")</f>
        <v/>
      </c>
      <c r="O124" s="175" t="str">
        <f t="shared" si="27"/>
        <v/>
      </c>
      <c r="P124" s="61"/>
      <c r="Q124" s="164"/>
      <c r="R124" s="164"/>
      <c r="S124" s="85"/>
      <c r="T124" s="97"/>
      <c r="U124" s="52"/>
      <c r="V124" s="85"/>
      <c r="W124" s="98"/>
      <c r="X124" s="107"/>
      <c r="Y124" s="79" t="str">
        <f>IFERROR(VLOOKUP(I124,Lists!A$4:B$11,2,FALSE),"")</f>
        <v/>
      </c>
      <c r="Z124" s="79" t="str">
        <f>IFERROR(VLOOKUP(#REF!,Lists!A$12:B$67,2,FALSE),"")</f>
        <v/>
      </c>
      <c r="AA124" s="82" t="str">
        <f t="shared" si="16"/>
        <v>P</v>
      </c>
      <c r="AB124" s="93" t="str">
        <f t="shared" si="17"/>
        <v>P</v>
      </c>
      <c r="AC124" s="93" t="str">
        <f>IF(L124&lt;&gt;0,IF(S124="Yes",IF(#REF!="","P",""),""),"")</f>
        <v/>
      </c>
      <c r="AD124" s="93" t="str">
        <f t="shared" si="18"/>
        <v/>
      </c>
      <c r="AE124" s="93" t="str">
        <f t="shared" si="19"/>
        <v/>
      </c>
      <c r="AF124" s="93" t="str">
        <f t="shared" si="20"/>
        <v/>
      </c>
      <c r="BO124" s="64" t="str">
        <f t="shared" si="21"/>
        <v/>
      </c>
      <c r="BP124" s="64" t="str">
        <f t="shared" si="22"/>
        <v/>
      </c>
      <c r="BQ124" s="64" t="str">
        <f t="shared" si="23"/>
        <v/>
      </c>
      <c r="BR124" s="64" t="str">
        <f t="shared" si="24"/>
        <v/>
      </c>
      <c r="BU124" s="64" t="str">
        <f t="shared" si="25"/>
        <v/>
      </c>
      <c r="CY124" s="38" t="str">
        <f t="shared" si="28"/>
        <v>P</v>
      </c>
    </row>
    <row r="125" spans="1:103" ht="20.100000000000001" customHeight="1" x14ac:dyDescent="0.3">
      <c r="A125" s="82">
        <f>ROW()</f>
        <v>125</v>
      </c>
      <c r="B125" s="129" t="str">
        <f t="shared" si="26"/>
        <v/>
      </c>
      <c r="C125" s="129" t="str">
        <f t="shared" si="15"/>
        <v/>
      </c>
      <c r="D125" s="129" t="str">
        <f>IF(C125="","",COUNTIFS(C$11:C125,"&gt;0"))</f>
        <v/>
      </c>
      <c r="E125" s="52"/>
      <c r="F125" s="53"/>
      <c r="G125" s="53"/>
      <c r="H125" s="52"/>
      <c r="I125" s="163"/>
      <c r="J125" s="63"/>
      <c r="K125" s="246"/>
      <c r="L125" s="245" t="str">
        <f t="shared" si="29"/>
        <v/>
      </c>
      <c r="M125" s="173" t="str">
        <f>IFERROR(VLOOKUP(J125,Lists!J$4:L$653,2,FALSE),"")</f>
        <v/>
      </c>
      <c r="N125" s="174" t="str">
        <f>IFERROR(VLOOKUP(J125,Lists!J$4:L$653,3,FALSE),"")</f>
        <v/>
      </c>
      <c r="O125" s="175" t="str">
        <f t="shared" si="27"/>
        <v/>
      </c>
      <c r="P125" s="61"/>
      <c r="Q125" s="164"/>
      <c r="R125" s="164"/>
      <c r="S125" s="85"/>
      <c r="T125" s="97"/>
      <c r="U125" s="52"/>
      <c r="V125" s="85"/>
      <c r="W125" s="98"/>
      <c r="X125" s="107"/>
      <c r="Y125" s="79" t="str">
        <f>IFERROR(VLOOKUP(I125,Lists!A$4:B$11,2,FALSE),"")</f>
        <v/>
      </c>
      <c r="Z125" s="79" t="str">
        <f>IFERROR(VLOOKUP(#REF!,Lists!A$12:B$67,2,FALSE),"")</f>
        <v/>
      </c>
      <c r="AA125" s="82" t="str">
        <f t="shared" si="16"/>
        <v>P</v>
      </c>
      <c r="AB125" s="93" t="str">
        <f t="shared" si="17"/>
        <v>P</v>
      </c>
      <c r="AC125" s="93" t="str">
        <f>IF(L125&lt;&gt;0,IF(S125="Yes",IF(#REF!="","P",""),""),"")</f>
        <v/>
      </c>
      <c r="AD125" s="93" t="str">
        <f t="shared" si="18"/>
        <v/>
      </c>
      <c r="AE125" s="93" t="str">
        <f t="shared" si="19"/>
        <v/>
      </c>
      <c r="AF125" s="93" t="str">
        <f t="shared" si="20"/>
        <v/>
      </c>
      <c r="BO125" s="64" t="str">
        <f t="shared" si="21"/>
        <v/>
      </c>
      <c r="BP125" s="64" t="str">
        <f t="shared" si="22"/>
        <v/>
      </c>
      <c r="BQ125" s="64" t="str">
        <f t="shared" si="23"/>
        <v/>
      </c>
      <c r="BR125" s="64" t="str">
        <f t="shared" si="24"/>
        <v/>
      </c>
      <c r="BU125" s="64" t="str">
        <f t="shared" si="25"/>
        <v/>
      </c>
      <c r="CY125" s="38" t="str">
        <f t="shared" si="28"/>
        <v>P</v>
      </c>
    </row>
    <row r="126" spans="1:103" ht="20.100000000000001" customHeight="1" x14ac:dyDescent="0.3">
      <c r="A126" s="82">
        <f>ROW()</f>
        <v>126</v>
      </c>
      <c r="B126" s="129" t="str">
        <f t="shared" si="26"/>
        <v/>
      </c>
      <c r="C126" s="129" t="str">
        <f t="shared" si="15"/>
        <v/>
      </c>
      <c r="D126" s="129" t="str">
        <f>IF(C126="","",COUNTIFS(C$11:C126,"&gt;0"))</f>
        <v/>
      </c>
      <c r="E126" s="52"/>
      <c r="F126" s="53"/>
      <c r="G126" s="53"/>
      <c r="H126" s="52"/>
      <c r="I126" s="163"/>
      <c r="J126" s="63"/>
      <c r="K126" s="246"/>
      <c r="L126" s="245" t="str">
        <f t="shared" si="29"/>
        <v/>
      </c>
      <c r="M126" s="173" t="str">
        <f>IFERROR(VLOOKUP(J126,Lists!J$4:L$653,2,FALSE),"")</f>
        <v/>
      </c>
      <c r="N126" s="174" t="str">
        <f>IFERROR(VLOOKUP(J126,Lists!J$4:L$653,3,FALSE),"")</f>
        <v/>
      </c>
      <c r="O126" s="175" t="str">
        <f t="shared" si="27"/>
        <v/>
      </c>
      <c r="P126" s="61"/>
      <c r="Q126" s="164"/>
      <c r="R126" s="164"/>
      <c r="S126" s="85"/>
      <c r="T126" s="97"/>
      <c r="U126" s="52"/>
      <c r="V126" s="85"/>
      <c r="W126" s="98"/>
      <c r="X126" s="107"/>
      <c r="Y126" s="79" t="str">
        <f>IFERROR(VLOOKUP(I126,Lists!A$4:B$11,2,FALSE),"")</f>
        <v/>
      </c>
      <c r="Z126" s="79" t="str">
        <f>IFERROR(VLOOKUP(#REF!,Lists!A$12:B$67,2,FALSE),"")</f>
        <v/>
      </c>
      <c r="AA126" s="82" t="str">
        <f t="shared" si="16"/>
        <v>P</v>
      </c>
      <c r="AB126" s="93" t="str">
        <f t="shared" si="17"/>
        <v>P</v>
      </c>
      <c r="AC126" s="93" t="str">
        <f>IF(L126&lt;&gt;0,IF(S126="Yes",IF(#REF!="","P",""),""),"")</f>
        <v/>
      </c>
      <c r="AD126" s="93" t="str">
        <f t="shared" si="18"/>
        <v/>
      </c>
      <c r="AE126" s="93" t="str">
        <f t="shared" si="19"/>
        <v/>
      </c>
      <c r="AF126" s="93" t="str">
        <f t="shared" si="20"/>
        <v/>
      </c>
      <c r="BO126" s="64" t="str">
        <f t="shared" si="21"/>
        <v/>
      </c>
      <c r="BP126" s="64" t="str">
        <f t="shared" si="22"/>
        <v/>
      </c>
      <c r="BQ126" s="64" t="str">
        <f t="shared" si="23"/>
        <v/>
      </c>
      <c r="BR126" s="64" t="str">
        <f t="shared" si="24"/>
        <v/>
      </c>
      <c r="BU126" s="64" t="str">
        <f t="shared" si="25"/>
        <v/>
      </c>
      <c r="CY126" s="38" t="str">
        <f t="shared" si="28"/>
        <v>P</v>
      </c>
    </row>
    <row r="127" spans="1:103" ht="20.100000000000001" customHeight="1" x14ac:dyDescent="0.3">
      <c r="A127" s="82">
        <f>ROW()</f>
        <v>127</v>
      </c>
      <c r="B127" s="129" t="str">
        <f t="shared" si="26"/>
        <v/>
      </c>
      <c r="C127" s="129" t="str">
        <f t="shared" si="15"/>
        <v/>
      </c>
      <c r="D127" s="129" t="str">
        <f>IF(C127="","",COUNTIFS(C$11:C127,"&gt;0"))</f>
        <v/>
      </c>
      <c r="E127" s="52"/>
      <c r="F127" s="53"/>
      <c r="G127" s="53"/>
      <c r="H127" s="52"/>
      <c r="I127" s="163"/>
      <c r="J127" s="63"/>
      <c r="K127" s="246"/>
      <c r="L127" s="245" t="str">
        <f t="shared" si="29"/>
        <v/>
      </c>
      <c r="M127" s="173" t="str">
        <f>IFERROR(VLOOKUP(J127,Lists!J$4:L$653,2,FALSE),"")</f>
        <v/>
      </c>
      <c r="N127" s="174" t="str">
        <f>IFERROR(VLOOKUP(J127,Lists!J$4:L$653,3,FALSE),"")</f>
        <v/>
      </c>
      <c r="O127" s="175" t="str">
        <f t="shared" si="27"/>
        <v/>
      </c>
      <c r="P127" s="61"/>
      <c r="Q127" s="164"/>
      <c r="R127" s="164"/>
      <c r="S127" s="85"/>
      <c r="T127" s="97"/>
      <c r="U127" s="52"/>
      <c r="V127" s="85"/>
      <c r="W127" s="98"/>
      <c r="X127" s="107"/>
      <c r="Y127" s="79" t="str">
        <f>IFERROR(VLOOKUP(I127,Lists!A$4:B$11,2,FALSE),"")</f>
        <v/>
      </c>
      <c r="Z127" s="79" t="str">
        <f>IFERROR(VLOOKUP(#REF!,Lists!A$12:B$67,2,FALSE),"")</f>
        <v/>
      </c>
      <c r="AA127" s="82" t="str">
        <f t="shared" si="16"/>
        <v>P</v>
      </c>
      <c r="AB127" s="93" t="str">
        <f t="shared" si="17"/>
        <v>P</v>
      </c>
      <c r="AC127" s="93" t="str">
        <f>IF(L127&lt;&gt;0,IF(S127="Yes",IF(#REF!="","P",""),""),"")</f>
        <v/>
      </c>
      <c r="AD127" s="93" t="str">
        <f t="shared" si="18"/>
        <v/>
      </c>
      <c r="AE127" s="93" t="str">
        <f t="shared" si="19"/>
        <v/>
      </c>
      <c r="AF127" s="93" t="str">
        <f t="shared" si="20"/>
        <v/>
      </c>
      <c r="BO127" s="64" t="str">
        <f t="shared" si="21"/>
        <v/>
      </c>
      <c r="BP127" s="64" t="str">
        <f t="shared" si="22"/>
        <v/>
      </c>
      <c r="BQ127" s="64" t="str">
        <f t="shared" si="23"/>
        <v/>
      </c>
      <c r="BR127" s="64" t="str">
        <f t="shared" si="24"/>
        <v/>
      </c>
      <c r="BU127" s="64" t="str">
        <f t="shared" si="25"/>
        <v/>
      </c>
      <c r="CY127" s="38" t="str">
        <f t="shared" si="28"/>
        <v>P</v>
      </c>
    </row>
    <row r="128" spans="1:103" ht="20.100000000000001" customHeight="1" x14ac:dyDescent="0.3">
      <c r="A128" s="82">
        <f>ROW()</f>
        <v>128</v>
      </c>
      <c r="B128" s="129" t="str">
        <f t="shared" si="26"/>
        <v/>
      </c>
      <c r="C128" s="129" t="str">
        <f t="shared" si="15"/>
        <v/>
      </c>
      <c r="D128" s="129" t="str">
        <f>IF(C128="","",COUNTIFS(C$11:C128,"&gt;0"))</f>
        <v/>
      </c>
      <c r="E128" s="52"/>
      <c r="F128" s="53"/>
      <c r="G128" s="53"/>
      <c r="H128" s="52"/>
      <c r="I128" s="163"/>
      <c r="J128" s="63"/>
      <c r="K128" s="246"/>
      <c r="L128" s="245" t="str">
        <f t="shared" si="29"/>
        <v/>
      </c>
      <c r="M128" s="173" t="str">
        <f>IFERROR(VLOOKUP(J128,Lists!J$4:L$653,2,FALSE),"")</f>
        <v/>
      </c>
      <c r="N128" s="174" t="str">
        <f>IFERROR(VLOOKUP(J128,Lists!J$4:L$653,3,FALSE),"")</f>
        <v/>
      </c>
      <c r="O128" s="175" t="str">
        <f t="shared" si="27"/>
        <v/>
      </c>
      <c r="P128" s="61"/>
      <c r="Q128" s="164"/>
      <c r="R128" s="164"/>
      <c r="S128" s="85"/>
      <c r="T128" s="97"/>
      <c r="U128" s="52"/>
      <c r="V128" s="85"/>
      <c r="W128" s="98"/>
      <c r="X128" s="107"/>
      <c r="Y128" s="79" t="str">
        <f>IFERROR(VLOOKUP(I128,Lists!A$4:B$11,2,FALSE),"")</f>
        <v/>
      </c>
      <c r="Z128" s="79" t="str">
        <f>IFERROR(VLOOKUP(#REF!,Lists!A$12:B$67,2,FALSE),"")</f>
        <v/>
      </c>
      <c r="AA128" s="82" t="str">
        <f t="shared" si="16"/>
        <v>P</v>
      </c>
      <c r="AB128" s="93" t="str">
        <f t="shared" si="17"/>
        <v>P</v>
      </c>
      <c r="AC128" s="93" t="str">
        <f>IF(L128&lt;&gt;0,IF(S128="Yes",IF(#REF!="","P",""),""),"")</f>
        <v/>
      </c>
      <c r="AD128" s="93" t="str">
        <f t="shared" si="18"/>
        <v/>
      </c>
      <c r="AE128" s="93" t="str">
        <f t="shared" si="19"/>
        <v/>
      </c>
      <c r="AF128" s="93" t="str">
        <f t="shared" si="20"/>
        <v/>
      </c>
      <c r="BO128" s="64" t="str">
        <f t="shared" si="21"/>
        <v/>
      </c>
      <c r="BP128" s="64" t="str">
        <f t="shared" si="22"/>
        <v/>
      </c>
      <c r="BQ128" s="64" t="str">
        <f t="shared" si="23"/>
        <v/>
      </c>
      <c r="BR128" s="64" t="str">
        <f t="shared" si="24"/>
        <v/>
      </c>
      <c r="BU128" s="64" t="str">
        <f t="shared" si="25"/>
        <v/>
      </c>
      <c r="CY128" s="38" t="str">
        <f t="shared" si="28"/>
        <v>P</v>
      </c>
    </row>
    <row r="129" spans="1:103" ht="20.100000000000001" customHeight="1" x14ac:dyDescent="0.3">
      <c r="A129" s="82">
        <f>ROW()</f>
        <v>129</v>
      </c>
      <c r="B129" s="129" t="str">
        <f t="shared" si="26"/>
        <v/>
      </c>
      <c r="C129" s="129" t="str">
        <f t="shared" si="15"/>
        <v/>
      </c>
      <c r="D129" s="129" t="str">
        <f>IF(C129="","",COUNTIFS(C$11:C129,"&gt;0"))</f>
        <v/>
      </c>
      <c r="E129" s="52"/>
      <c r="F129" s="53"/>
      <c r="G129" s="53"/>
      <c r="H129" s="52"/>
      <c r="I129" s="163"/>
      <c r="J129" s="63"/>
      <c r="K129" s="246"/>
      <c r="L129" s="245" t="str">
        <f t="shared" si="29"/>
        <v/>
      </c>
      <c r="M129" s="173" t="str">
        <f>IFERROR(VLOOKUP(J129,Lists!J$4:L$653,2,FALSE),"")</f>
        <v/>
      </c>
      <c r="N129" s="174" t="str">
        <f>IFERROR(VLOOKUP(J129,Lists!J$4:L$653,3,FALSE),"")</f>
        <v/>
      </c>
      <c r="O129" s="175" t="str">
        <f t="shared" si="27"/>
        <v/>
      </c>
      <c r="P129" s="61"/>
      <c r="Q129" s="164"/>
      <c r="R129" s="164"/>
      <c r="S129" s="85"/>
      <c r="T129" s="97"/>
      <c r="U129" s="52"/>
      <c r="V129" s="85"/>
      <c r="W129" s="98"/>
      <c r="X129" s="107"/>
      <c r="Y129" s="79" t="str">
        <f>IFERROR(VLOOKUP(I129,Lists!A$4:B$11,2,FALSE),"")</f>
        <v/>
      </c>
      <c r="Z129" s="79" t="str">
        <f>IFERROR(VLOOKUP(#REF!,Lists!A$12:B$67,2,FALSE),"")</f>
        <v/>
      </c>
      <c r="AA129" s="82" t="str">
        <f t="shared" si="16"/>
        <v>P</v>
      </c>
      <c r="AB129" s="93" t="str">
        <f t="shared" si="17"/>
        <v>P</v>
      </c>
      <c r="AC129" s="93" t="str">
        <f>IF(L129&lt;&gt;0,IF(S129="Yes",IF(#REF!="","P",""),""),"")</f>
        <v/>
      </c>
      <c r="AD129" s="93" t="str">
        <f t="shared" si="18"/>
        <v/>
      </c>
      <c r="AE129" s="93" t="str">
        <f t="shared" si="19"/>
        <v/>
      </c>
      <c r="AF129" s="93" t="str">
        <f t="shared" si="20"/>
        <v/>
      </c>
      <c r="BO129" s="64" t="str">
        <f t="shared" si="21"/>
        <v/>
      </c>
      <c r="BP129" s="64" t="str">
        <f t="shared" si="22"/>
        <v/>
      </c>
      <c r="BQ129" s="64" t="str">
        <f t="shared" si="23"/>
        <v/>
      </c>
      <c r="BR129" s="64" t="str">
        <f t="shared" si="24"/>
        <v/>
      </c>
      <c r="BU129" s="64" t="str">
        <f t="shared" si="25"/>
        <v/>
      </c>
      <c r="CY129" s="38" t="str">
        <f t="shared" si="28"/>
        <v>P</v>
      </c>
    </row>
    <row r="130" spans="1:103" ht="20.100000000000001" customHeight="1" x14ac:dyDescent="0.3">
      <c r="A130" s="82">
        <f>ROW()</f>
        <v>130</v>
      </c>
      <c r="B130" s="129" t="str">
        <f t="shared" si="26"/>
        <v/>
      </c>
      <c r="C130" s="129" t="str">
        <f t="shared" si="15"/>
        <v/>
      </c>
      <c r="D130" s="129" t="str">
        <f>IF(C130="","",COUNTIFS(C$11:C130,"&gt;0"))</f>
        <v/>
      </c>
      <c r="E130" s="52"/>
      <c r="F130" s="53"/>
      <c r="G130" s="53"/>
      <c r="H130" s="52"/>
      <c r="I130" s="163"/>
      <c r="J130" s="63"/>
      <c r="K130" s="246"/>
      <c r="L130" s="245" t="str">
        <f t="shared" si="29"/>
        <v/>
      </c>
      <c r="M130" s="173" t="str">
        <f>IFERROR(VLOOKUP(J130,Lists!J$4:L$653,2,FALSE),"")</f>
        <v/>
      </c>
      <c r="N130" s="174" t="str">
        <f>IFERROR(VLOOKUP(J130,Lists!J$4:L$653,3,FALSE),"")</f>
        <v/>
      </c>
      <c r="O130" s="175" t="str">
        <f t="shared" si="27"/>
        <v/>
      </c>
      <c r="P130" s="61"/>
      <c r="Q130" s="164"/>
      <c r="R130" s="164"/>
      <c r="S130" s="85"/>
      <c r="T130" s="97"/>
      <c r="U130" s="52"/>
      <c r="V130" s="85"/>
      <c r="W130" s="98"/>
      <c r="X130" s="107"/>
      <c r="Y130" s="79" t="str">
        <f>IFERROR(VLOOKUP(I130,Lists!A$4:B$11,2,FALSE),"")</f>
        <v/>
      </c>
      <c r="Z130" s="79" t="str">
        <f>IFERROR(VLOOKUP(#REF!,Lists!A$12:B$67,2,FALSE),"")</f>
        <v/>
      </c>
      <c r="AA130" s="82" t="str">
        <f t="shared" si="16"/>
        <v>P</v>
      </c>
      <c r="AB130" s="93" t="str">
        <f t="shared" si="17"/>
        <v>P</v>
      </c>
      <c r="AC130" s="93" t="str">
        <f>IF(L130&lt;&gt;0,IF(S130="Yes",IF(#REF!="","P",""),""),"")</f>
        <v/>
      </c>
      <c r="AD130" s="93" t="str">
        <f t="shared" si="18"/>
        <v/>
      </c>
      <c r="AE130" s="93" t="str">
        <f t="shared" si="19"/>
        <v/>
      </c>
      <c r="AF130" s="93" t="str">
        <f t="shared" si="20"/>
        <v/>
      </c>
      <c r="BO130" s="64" t="str">
        <f t="shared" si="21"/>
        <v/>
      </c>
      <c r="BP130" s="64" t="str">
        <f t="shared" si="22"/>
        <v/>
      </c>
      <c r="BQ130" s="64" t="str">
        <f t="shared" si="23"/>
        <v/>
      </c>
      <c r="BR130" s="64" t="str">
        <f t="shared" si="24"/>
        <v/>
      </c>
      <c r="BU130" s="64" t="str">
        <f t="shared" si="25"/>
        <v/>
      </c>
      <c r="CY130" s="38" t="str">
        <f t="shared" si="28"/>
        <v>P</v>
      </c>
    </row>
    <row r="131" spans="1:103" ht="20.100000000000001" customHeight="1" x14ac:dyDescent="0.3">
      <c r="A131" s="82">
        <f>ROW()</f>
        <v>131</v>
      </c>
      <c r="B131" s="129" t="str">
        <f t="shared" si="26"/>
        <v/>
      </c>
      <c r="C131" s="129" t="str">
        <f t="shared" si="15"/>
        <v/>
      </c>
      <c r="D131" s="129" t="str">
        <f>IF(C131="","",COUNTIFS(C$11:C131,"&gt;0"))</f>
        <v/>
      </c>
      <c r="E131" s="52"/>
      <c r="F131" s="53"/>
      <c r="G131" s="53"/>
      <c r="H131" s="52"/>
      <c r="I131" s="163"/>
      <c r="J131" s="63"/>
      <c r="K131" s="246"/>
      <c r="L131" s="245" t="str">
        <f t="shared" si="29"/>
        <v/>
      </c>
      <c r="M131" s="173" t="str">
        <f>IFERROR(VLOOKUP(J131,Lists!J$4:L$653,2,FALSE),"")</f>
        <v/>
      </c>
      <c r="N131" s="174" t="str">
        <f>IFERROR(VLOOKUP(J131,Lists!J$4:L$653,3,FALSE),"")</f>
        <v/>
      </c>
      <c r="O131" s="175" t="str">
        <f t="shared" si="27"/>
        <v/>
      </c>
      <c r="P131" s="61"/>
      <c r="Q131" s="164"/>
      <c r="R131" s="164"/>
      <c r="S131" s="85"/>
      <c r="T131" s="97"/>
      <c r="U131" s="52"/>
      <c r="V131" s="85"/>
      <c r="W131" s="98"/>
      <c r="X131" s="107"/>
      <c r="Y131" s="79" t="str">
        <f>IFERROR(VLOOKUP(I131,Lists!A$4:B$11,2,FALSE),"")</f>
        <v/>
      </c>
      <c r="Z131" s="79" t="str">
        <f>IFERROR(VLOOKUP(#REF!,Lists!A$12:B$67,2,FALSE),"")</f>
        <v/>
      </c>
      <c r="AA131" s="82" t="str">
        <f t="shared" si="16"/>
        <v>P</v>
      </c>
      <c r="AB131" s="93" t="str">
        <f t="shared" si="17"/>
        <v>P</v>
      </c>
      <c r="AC131" s="93" t="str">
        <f>IF(L131&lt;&gt;0,IF(S131="Yes",IF(#REF!="","P",""),""),"")</f>
        <v/>
      </c>
      <c r="AD131" s="93" t="str">
        <f t="shared" si="18"/>
        <v/>
      </c>
      <c r="AE131" s="93" t="str">
        <f t="shared" si="19"/>
        <v/>
      </c>
      <c r="AF131" s="93" t="str">
        <f t="shared" si="20"/>
        <v/>
      </c>
      <c r="BO131" s="64" t="str">
        <f t="shared" si="21"/>
        <v/>
      </c>
      <c r="BP131" s="64" t="str">
        <f t="shared" si="22"/>
        <v/>
      </c>
      <c r="BQ131" s="64" t="str">
        <f t="shared" si="23"/>
        <v/>
      </c>
      <c r="BR131" s="64" t="str">
        <f t="shared" si="24"/>
        <v/>
      </c>
      <c r="BU131" s="64" t="str">
        <f t="shared" si="25"/>
        <v/>
      </c>
      <c r="CY131" s="38" t="str">
        <f t="shared" si="28"/>
        <v>P</v>
      </c>
    </row>
    <row r="132" spans="1:103" ht="20.100000000000001" customHeight="1" x14ac:dyDescent="0.3">
      <c r="A132" s="82">
        <f>ROW()</f>
        <v>132</v>
      </c>
      <c r="B132" s="129" t="str">
        <f t="shared" si="26"/>
        <v/>
      </c>
      <c r="C132" s="129" t="str">
        <f t="shared" si="15"/>
        <v/>
      </c>
      <c r="D132" s="129" t="str">
        <f>IF(C132="","",COUNTIFS(C$11:C132,"&gt;0"))</f>
        <v/>
      </c>
      <c r="E132" s="52"/>
      <c r="F132" s="53"/>
      <c r="G132" s="53"/>
      <c r="H132" s="52"/>
      <c r="I132" s="163"/>
      <c r="J132" s="63"/>
      <c r="K132" s="246"/>
      <c r="L132" s="245" t="str">
        <f t="shared" si="29"/>
        <v/>
      </c>
      <c r="M132" s="173" t="str">
        <f>IFERROR(VLOOKUP(J132,Lists!J$4:L$653,2,FALSE),"")</f>
        <v/>
      </c>
      <c r="N132" s="174" t="str">
        <f>IFERROR(VLOOKUP(J132,Lists!J$4:L$653,3,FALSE),"")</f>
        <v/>
      </c>
      <c r="O132" s="175" t="str">
        <f t="shared" si="27"/>
        <v/>
      </c>
      <c r="P132" s="61"/>
      <c r="Q132" s="164"/>
      <c r="R132" s="164"/>
      <c r="S132" s="85"/>
      <c r="T132" s="97"/>
      <c r="U132" s="52"/>
      <c r="V132" s="85"/>
      <c r="W132" s="98"/>
      <c r="X132" s="107"/>
      <c r="Y132" s="79" t="str">
        <f>IFERROR(VLOOKUP(I132,Lists!A$4:B$11,2,FALSE),"")</f>
        <v/>
      </c>
      <c r="Z132" s="79" t="str">
        <f>IFERROR(VLOOKUP(#REF!,Lists!A$12:B$67,2,FALSE),"")</f>
        <v/>
      </c>
      <c r="AA132" s="82" t="str">
        <f t="shared" si="16"/>
        <v>P</v>
      </c>
      <c r="AB132" s="93" t="str">
        <f t="shared" si="17"/>
        <v>P</v>
      </c>
      <c r="AC132" s="93" t="str">
        <f>IF(L132&lt;&gt;0,IF(S132="Yes",IF(#REF!="","P",""),""),"")</f>
        <v/>
      </c>
      <c r="AD132" s="93" t="str">
        <f t="shared" si="18"/>
        <v/>
      </c>
      <c r="AE132" s="93" t="str">
        <f t="shared" si="19"/>
        <v/>
      </c>
      <c r="AF132" s="93" t="str">
        <f t="shared" si="20"/>
        <v/>
      </c>
      <c r="BO132" s="64" t="str">
        <f t="shared" si="21"/>
        <v/>
      </c>
      <c r="BP132" s="64" t="str">
        <f t="shared" si="22"/>
        <v/>
      </c>
      <c r="BQ132" s="64" t="str">
        <f t="shared" si="23"/>
        <v/>
      </c>
      <c r="BR132" s="64" t="str">
        <f t="shared" si="24"/>
        <v/>
      </c>
      <c r="BU132" s="64" t="str">
        <f t="shared" si="25"/>
        <v/>
      </c>
      <c r="CY132" s="38" t="str">
        <f t="shared" si="28"/>
        <v>P</v>
      </c>
    </row>
    <row r="133" spans="1:103" ht="20.100000000000001" customHeight="1" x14ac:dyDescent="0.3">
      <c r="A133" s="82">
        <f>ROW()</f>
        <v>133</v>
      </c>
      <c r="B133" s="129" t="str">
        <f t="shared" si="26"/>
        <v/>
      </c>
      <c r="C133" s="129" t="str">
        <f t="shared" si="15"/>
        <v/>
      </c>
      <c r="D133" s="129" t="str">
        <f>IF(C133="","",COUNTIFS(C$11:C133,"&gt;0"))</f>
        <v/>
      </c>
      <c r="E133" s="52"/>
      <c r="F133" s="53"/>
      <c r="G133" s="53"/>
      <c r="H133" s="52"/>
      <c r="I133" s="163"/>
      <c r="J133" s="63"/>
      <c r="K133" s="246"/>
      <c r="L133" s="245" t="str">
        <f t="shared" si="29"/>
        <v/>
      </c>
      <c r="M133" s="173" t="str">
        <f>IFERROR(VLOOKUP(J133,Lists!J$4:L$653,2,FALSE),"")</f>
        <v/>
      </c>
      <c r="N133" s="174" t="str">
        <f>IFERROR(VLOOKUP(J133,Lists!J$4:L$653,3,FALSE),"")</f>
        <v/>
      </c>
      <c r="O133" s="175" t="str">
        <f t="shared" si="27"/>
        <v/>
      </c>
      <c r="P133" s="61"/>
      <c r="Q133" s="164"/>
      <c r="R133" s="164"/>
      <c r="S133" s="85"/>
      <c r="T133" s="97"/>
      <c r="U133" s="52"/>
      <c r="V133" s="85"/>
      <c r="W133" s="98"/>
      <c r="X133" s="107"/>
      <c r="Y133" s="79" t="str">
        <f>IFERROR(VLOOKUP(I133,Lists!A$4:B$11,2,FALSE),"")</f>
        <v/>
      </c>
      <c r="Z133" s="79" t="str">
        <f>IFERROR(VLOOKUP(#REF!,Lists!A$12:B$67,2,FALSE),"")</f>
        <v/>
      </c>
      <c r="AA133" s="82" t="str">
        <f t="shared" si="16"/>
        <v>P</v>
      </c>
      <c r="AB133" s="93" t="str">
        <f t="shared" si="17"/>
        <v>P</v>
      </c>
      <c r="AC133" s="93" t="str">
        <f>IF(L133&lt;&gt;0,IF(S133="Yes",IF(#REF!="","P",""),""),"")</f>
        <v/>
      </c>
      <c r="AD133" s="93" t="str">
        <f t="shared" si="18"/>
        <v/>
      </c>
      <c r="AE133" s="93" t="str">
        <f t="shared" si="19"/>
        <v/>
      </c>
      <c r="AF133" s="93" t="str">
        <f t="shared" si="20"/>
        <v/>
      </c>
      <c r="BO133" s="64" t="str">
        <f t="shared" si="21"/>
        <v/>
      </c>
      <c r="BP133" s="64" t="str">
        <f t="shared" si="22"/>
        <v/>
      </c>
      <c r="BQ133" s="64" t="str">
        <f t="shared" si="23"/>
        <v/>
      </c>
      <c r="BR133" s="64" t="str">
        <f t="shared" si="24"/>
        <v/>
      </c>
      <c r="BU133" s="64" t="str">
        <f t="shared" si="25"/>
        <v/>
      </c>
      <c r="CY133" s="38" t="str">
        <f t="shared" si="28"/>
        <v>P</v>
      </c>
    </row>
    <row r="134" spans="1:103" ht="20.100000000000001" customHeight="1" x14ac:dyDescent="0.3">
      <c r="A134" s="82">
        <f>ROW()</f>
        <v>134</v>
      </c>
      <c r="B134" s="129" t="str">
        <f t="shared" si="26"/>
        <v/>
      </c>
      <c r="C134" s="129" t="str">
        <f t="shared" si="15"/>
        <v/>
      </c>
      <c r="D134" s="129" t="str">
        <f>IF(C134="","",COUNTIFS(C$11:C134,"&gt;0"))</f>
        <v/>
      </c>
      <c r="E134" s="52"/>
      <c r="F134" s="53"/>
      <c r="G134" s="53"/>
      <c r="H134" s="52"/>
      <c r="I134" s="163"/>
      <c r="J134" s="63"/>
      <c r="K134" s="246"/>
      <c r="L134" s="245" t="str">
        <f t="shared" si="29"/>
        <v/>
      </c>
      <c r="M134" s="173" t="str">
        <f>IFERROR(VLOOKUP(J134,Lists!J$4:L$653,2,FALSE),"")</f>
        <v/>
      </c>
      <c r="N134" s="174" t="str">
        <f>IFERROR(VLOOKUP(J134,Lists!J$4:L$653,3,FALSE),"")</f>
        <v/>
      </c>
      <c r="O134" s="175" t="str">
        <f t="shared" si="27"/>
        <v/>
      </c>
      <c r="P134" s="61"/>
      <c r="Q134" s="164"/>
      <c r="R134" s="164"/>
      <c r="S134" s="85"/>
      <c r="T134" s="97"/>
      <c r="U134" s="52"/>
      <c r="V134" s="85"/>
      <c r="W134" s="98"/>
      <c r="X134" s="107"/>
      <c r="Y134" s="79" t="str">
        <f>IFERROR(VLOOKUP(I134,Lists!A$4:B$11,2,FALSE),"")</f>
        <v/>
      </c>
      <c r="Z134" s="79" t="str">
        <f>IFERROR(VLOOKUP(#REF!,Lists!A$12:B$67,2,FALSE),"")</f>
        <v/>
      </c>
      <c r="AA134" s="82" t="str">
        <f t="shared" si="16"/>
        <v>P</v>
      </c>
      <c r="AB134" s="93" t="str">
        <f t="shared" si="17"/>
        <v>P</v>
      </c>
      <c r="AC134" s="93" t="str">
        <f>IF(L134&lt;&gt;0,IF(S134="Yes",IF(#REF!="","P",""),""),"")</f>
        <v/>
      </c>
      <c r="AD134" s="93" t="str">
        <f t="shared" si="18"/>
        <v/>
      </c>
      <c r="AE134" s="93" t="str">
        <f t="shared" si="19"/>
        <v/>
      </c>
      <c r="AF134" s="93" t="str">
        <f t="shared" si="20"/>
        <v/>
      </c>
      <c r="BO134" s="64" t="str">
        <f t="shared" si="21"/>
        <v/>
      </c>
      <c r="BP134" s="64" t="str">
        <f t="shared" si="22"/>
        <v/>
      </c>
      <c r="BQ134" s="64" t="str">
        <f t="shared" si="23"/>
        <v/>
      </c>
      <c r="BR134" s="64" t="str">
        <f t="shared" si="24"/>
        <v/>
      </c>
      <c r="BU134" s="64" t="str">
        <f t="shared" si="25"/>
        <v/>
      </c>
      <c r="CY134" s="38" t="str">
        <f t="shared" si="28"/>
        <v>P</v>
      </c>
    </row>
    <row r="135" spans="1:103" ht="20.100000000000001" customHeight="1" x14ac:dyDescent="0.3">
      <c r="A135" s="82">
        <f>ROW()</f>
        <v>135</v>
      </c>
      <c r="B135" s="129" t="str">
        <f t="shared" si="26"/>
        <v/>
      </c>
      <c r="C135" s="129" t="str">
        <f t="shared" si="15"/>
        <v/>
      </c>
      <c r="D135" s="129" t="str">
        <f>IF(C135="","",COUNTIFS(C$11:C135,"&gt;0"))</f>
        <v/>
      </c>
      <c r="E135" s="52"/>
      <c r="F135" s="53"/>
      <c r="G135" s="53"/>
      <c r="H135" s="52"/>
      <c r="I135" s="163"/>
      <c r="J135" s="63"/>
      <c r="K135" s="246"/>
      <c r="L135" s="245" t="str">
        <f t="shared" si="29"/>
        <v/>
      </c>
      <c r="M135" s="173" t="str">
        <f>IFERROR(VLOOKUP(J135,Lists!J$4:L$653,2,FALSE),"")</f>
        <v/>
      </c>
      <c r="N135" s="174" t="str">
        <f>IFERROR(VLOOKUP(J135,Lists!J$4:L$653,3,FALSE),"")</f>
        <v/>
      </c>
      <c r="O135" s="175" t="str">
        <f t="shared" si="27"/>
        <v/>
      </c>
      <c r="P135" s="61"/>
      <c r="Q135" s="164"/>
      <c r="R135" s="164"/>
      <c r="S135" s="85"/>
      <c r="T135" s="97"/>
      <c r="U135" s="52"/>
      <c r="V135" s="85"/>
      <c r="W135" s="98"/>
      <c r="X135" s="107"/>
      <c r="Y135" s="79" t="str">
        <f>IFERROR(VLOOKUP(I135,Lists!A$4:B$11,2,FALSE),"")</f>
        <v/>
      </c>
      <c r="Z135" s="79" t="str">
        <f>IFERROR(VLOOKUP(#REF!,Lists!A$12:B$67,2,FALSE),"")</f>
        <v/>
      </c>
      <c r="AA135" s="82" t="str">
        <f t="shared" si="16"/>
        <v>P</v>
      </c>
      <c r="AB135" s="93" t="str">
        <f t="shared" si="17"/>
        <v>P</v>
      </c>
      <c r="AC135" s="93" t="str">
        <f>IF(L135&lt;&gt;0,IF(S135="Yes",IF(#REF!="","P",""),""),"")</f>
        <v/>
      </c>
      <c r="AD135" s="93" t="str">
        <f t="shared" si="18"/>
        <v/>
      </c>
      <c r="AE135" s="93" t="str">
        <f t="shared" si="19"/>
        <v/>
      </c>
      <c r="AF135" s="93" t="str">
        <f t="shared" si="20"/>
        <v/>
      </c>
      <c r="BO135" s="64" t="str">
        <f t="shared" si="21"/>
        <v/>
      </c>
      <c r="BP135" s="64" t="str">
        <f t="shared" si="22"/>
        <v/>
      </c>
      <c r="BQ135" s="64" t="str">
        <f t="shared" si="23"/>
        <v/>
      </c>
      <c r="BR135" s="64" t="str">
        <f t="shared" si="24"/>
        <v/>
      </c>
      <c r="BU135" s="64" t="str">
        <f t="shared" si="25"/>
        <v/>
      </c>
      <c r="CY135" s="38" t="str">
        <f t="shared" si="28"/>
        <v>P</v>
      </c>
    </row>
    <row r="136" spans="1:103" ht="20.100000000000001" customHeight="1" x14ac:dyDescent="0.3">
      <c r="A136" s="82">
        <f>ROW()</f>
        <v>136</v>
      </c>
      <c r="B136" s="129" t="str">
        <f t="shared" si="26"/>
        <v/>
      </c>
      <c r="C136" s="129" t="str">
        <f t="shared" si="15"/>
        <v/>
      </c>
      <c r="D136" s="129" t="str">
        <f>IF(C136="","",COUNTIFS(C$11:C136,"&gt;0"))</f>
        <v/>
      </c>
      <c r="E136" s="52"/>
      <c r="F136" s="53"/>
      <c r="G136" s="53"/>
      <c r="H136" s="52"/>
      <c r="I136" s="163"/>
      <c r="J136" s="63"/>
      <c r="K136" s="246"/>
      <c r="L136" s="245" t="str">
        <f t="shared" si="29"/>
        <v/>
      </c>
      <c r="M136" s="173" t="str">
        <f>IFERROR(VLOOKUP(J136,Lists!J$4:L$653,2,FALSE),"")</f>
        <v/>
      </c>
      <c r="N136" s="174" t="str">
        <f>IFERROR(VLOOKUP(J136,Lists!J$4:L$653,3,FALSE),"")</f>
        <v/>
      </c>
      <c r="O136" s="175" t="str">
        <f t="shared" si="27"/>
        <v/>
      </c>
      <c r="P136" s="61"/>
      <c r="Q136" s="164"/>
      <c r="R136" s="164"/>
      <c r="S136" s="85"/>
      <c r="T136" s="97"/>
      <c r="U136" s="52"/>
      <c r="V136" s="85"/>
      <c r="W136" s="98"/>
      <c r="X136" s="107"/>
      <c r="Y136" s="79" t="str">
        <f>IFERROR(VLOOKUP(I136,Lists!A$4:B$11,2,FALSE),"")</f>
        <v/>
      </c>
      <c r="Z136" s="79" t="str">
        <f>IFERROR(VLOOKUP(#REF!,Lists!A$12:B$67,2,FALSE),"")</f>
        <v/>
      </c>
      <c r="AA136" s="82" t="str">
        <f t="shared" si="16"/>
        <v>P</v>
      </c>
      <c r="AB136" s="93" t="str">
        <f t="shared" si="17"/>
        <v>P</v>
      </c>
      <c r="AC136" s="93" t="str">
        <f>IF(L136&lt;&gt;0,IF(S136="Yes",IF(#REF!="","P",""),""),"")</f>
        <v/>
      </c>
      <c r="AD136" s="93" t="str">
        <f t="shared" si="18"/>
        <v/>
      </c>
      <c r="AE136" s="93" t="str">
        <f t="shared" si="19"/>
        <v/>
      </c>
      <c r="AF136" s="93" t="str">
        <f t="shared" si="20"/>
        <v/>
      </c>
      <c r="BO136" s="64" t="str">
        <f t="shared" si="21"/>
        <v/>
      </c>
      <c r="BP136" s="64" t="str">
        <f t="shared" si="22"/>
        <v/>
      </c>
      <c r="BQ136" s="64" t="str">
        <f t="shared" si="23"/>
        <v/>
      </c>
      <c r="BR136" s="64" t="str">
        <f t="shared" si="24"/>
        <v/>
      </c>
      <c r="BU136" s="64" t="str">
        <f t="shared" si="25"/>
        <v/>
      </c>
      <c r="CY136" s="38" t="str">
        <f t="shared" si="28"/>
        <v>P</v>
      </c>
    </row>
    <row r="137" spans="1:103" ht="20.100000000000001" customHeight="1" x14ac:dyDescent="0.3">
      <c r="A137" s="82">
        <f>ROW()</f>
        <v>137</v>
      </c>
      <c r="B137" s="129" t="str">
        <f t="shared" si="26"/>
        <v/>
      </c>
      <c r="C137" s="129" t="str">
        <f t="shared" si="15"/>
        <v/>
      </c>
      <c r="D137" s="129" t="str">
        <f>IF(C137="","",COUNTIFS(C$11:C137,"&gt;0"))</f>
        <v/>
      </c>
      <c r="E137" s="52"/>
      <c r="F137" s="53"/>
      <c r="G137" s="53"/>
      <c r="H137" s="52"/>
      <c r="I137" s="163"/>
      <c r="J137" s="63"/>
      <c r="K137" s="246"/>
      <c r="L137" s="245" t="str">
        <f t="shared" si="29"/>
        <v/>
      </c>
      <c r="M137" s="173" t="str">
        <f>IFERROR(VLOOKUP(J137,Lists!J$4:L$653,2,FALSE),"")</f>
        <v/>
      </c>
      <c r="N137" s="174" t="str">
        <f>IFERROR(VLOOKUP(J137,Lists!J$4:L$653,3,FALSE),"")</f>
        <v/>
      </c>
      <c r="O137" s="175" t="str">
        <f t="shared" si="27"/>
        <v/>
      </c>
      <c r="P137" s="61"/>
      <c r="Q137" s="164"/>
      <c r="R137" s="164"/>
      <c r="S137" s="85"/>
      <c r="T137" s="97"/>
      <c r="U137" s="52"/>
      <c r="V137" s="85"/>
      <c r="W137" s="98"/>
      <c r="X137" s="107"/>
      <c r="Y137" s="79" t="str">
        <f>IFERROR(VLOOKUP(I137,Lists!A$4:B$11,2,FALSE),"")</f>
        <v/>
      </c>
      <c r="Z137" s="79" t="str">
        <f>IFERROR(VLOOKUP(#REF!,Lists!A$12:B$67,2,FALSE),"")</f>
        <v/>
      </c>
      <c r="AA137" s="82" t="str">
        <f t="shared" si="16"/>
        <v>P</v>
      </c>
      <c r="AB137" s="93" t="str">
        <f t="shared" si="17"/>
        <v>P</v>
      </c>
      <c r="AC137" s="93" t="str">
        <f>IF(L137&lt;&gt;0,IF(S137="Yes",IF(#REF!="","P",""),""),"")</f>
        <v/>
      </c>
      <c r="AD137" s="93" t="str">
        <f t="shared" si="18"/>
        <v/>
      </c>
      <c r="AE137" s="93" t="str">
        <f t="shared" si="19"/>
        <v/>
      </c>
      <c r="AF137" s="93" t="str">
        <f t="shared" si="20"/>
        <v/>
      </c>
      <c r="BO137" s="64" t="str">
        <f t="shared" si="21"/>
        <v/>
      </c>
      <c r="BP137" s="64" t="str">
        <f t="shared" si="22"/>
        <v/>
      </c>
      <c r="BQ137" s="64" t="str">
        <f t="shared" si="23"/>
        <v/>
      </c>
      <c r="BR137" s="64" t="str">
        <f t="shared" si="24"/>
        <v/>
      </c>
      <c r="BU137" s="64" t="str">
        <f t="shared" si="25"/>
        <v/>
      </c>
      <c r="CY137" s="38" t="str">
        <f t="shared" si="28"/>
        <v>P</v>
      </c>
    </row>
    <row r="138" spans="1:103" ht="20.100000000000001" customHeight="1" x14ac:dyDescent="0.3">
      <c r="A138" s="82">
        <f>ROW()</f>
        <v>138</v>
      </c>
      <c r="B138" s="129" t="str">
        <f t="shared" si="26"/>
        <v/>
      </c>
      <c r="C138" s="129" t="str">
        <f t="shared" si="15"/>
        <v/>
      </c>
      <c r="D138" s="129" t="str">
        <f>IF(C138="","",COUNTIFS(C$11:C138,"&gt;0"))</f>
        <v/>
      </c>
      <c r="E138" s="52"/>
      <c r="F138" s="53"/>
      <c r="G138" s="53"/>
      <c r="H138" s="52"/>
      <c r="I138" s="163"/>
      <c r="J138" s="63"/>
      <c r="K138" s="246"/>
      <c r="L138" s="245" t="str">
        <f t="shared" si="29"/>
        <v/>
      </c>
      <c r="M138" s="173" t="str">
        <f>IFERROR(VLOOKUP(J138,Lists!J$4:L$653,2,FALSE),"")</f>
        <v/>
      </c>
      <c r="N138" s="174" t="str">
        <f>IFERROR(VLOOKUP(J138,Lists!J$4:L$653,3,FALSE),"")</f>
        <v/>
      </c>
      <c r="O138" s="175" t="str">
        <f t="shared" si="27"/>
        <v/>
      </c>
      <c r="P138" s="61"/>
      <c r="Q138" s="164"/>
      <c r="R138" s="164"/>
      <c r="S138" s="85"/>
      <c r="T138" s="97"/>
      <c r="U138" s="52"/>
      <c r="V138" s="85"/>
      <c r="W138" s="98"/>
      <c r="X138" s="107"/>
      <c r="Y138" s="79" t="str">
        <f>IFERROR(VLOOKUP(I138,Lists!A$4:B$11,2,FALSE),"")</f>
        <v/>
      </c>
      <c r="Z138" s="79" t="str">
        <f>IFERROR(VLOOKUP(#REF!,Lists!A$12:B$67,2,FALSE),"")</f>
        <v/>
      </c>
      <c r="AA138" s="82" t="str">
        <f t="shared" si="16"/>
        <v>P</v>
      </c>
      <c r="AB138" s="93" t="str">
        <f t="shared" si="17"/>
        <v>P</v>
      </c>
      <c r="AC138" s="93" t="str">
        <f>IF(L138&lt;&gt;0,IF(S138="Yes",IF(#REF!="","P",""),""),"")</f>
        <v/>
      </c>
      <c r="AD138" s="93" t="str">
        <f t="shared" si="18"/>
        <v/>
      </c>
      <c r="AE138" s="93" t="str">
        <f t="shared" si="19"/>
        <v/>
      </c>
      <c r="AF138" s="93" t="str">
        <f t="shared" si="20"/>
        <v/>
      </c>
      <c r="AS138" s="76"/>
      <c r="BO138" s="64" t="str">
        <f t="shared" si="21"/>
        <v/>
      </c>
      <c r="BP138" s="64" t="str">
        <f t="shared" si="22"/>
        <v/>
      </c>
      <c r="BQ138" s="64" t="str">
        <f t="shared" si="23"/>
        <v/>
      </c>
      <c r="BR138" s="64" t="str">
        <f t="shared" si="24"/>
        <v/>
      </c>
      <c r="BU138" s="64" t="str">
        <f t="shared" si="25"/>
        <v/>
      </c>
      <c r="CY138" s="38" t="str">
        <f t="shared" si="28"/>
        <v>P</v>
      </c>
    </row>
    <row r="139" spans="1:103" ht="20.100000000000001" customHeight="1" x14ac:dyDescent="0.3">
      <c r="A139" s="82">
        <f>ROW()</f>
        <v>139</v>
      </c>
      <c r="B139" s="129" t="str">
        <f t="shared" si="26"/>
        <v/>
      </c>
      <c r="C139" s="129" t="str">
        <f t="shared" ref="C139:C202" si="30">IF(S139="Yes",B139,"")</f>
        <v/>
      </c>
      <c r="D139" s="129" t="str">
        <f>IF(C139="","",COUNTIFS(C$11:C139,"&gt;0"))</f>
        <v/>
      </c>
      <c r="E139" s="52"/>
      <c r="F139" s="53"/>
      <c r="G139" s="53"/>
      <c r="H139" s="52"/>
      <c r="I139" s="163"/>
      <c r="J139" s="63"/>
      <c r="K139" s="246"/>
      <c r="L139" s="245" t="str">
        <f t="shared" si="29"/>
        <v/>
      </c>
      <c r="M139" s="173" t="str">
        <f>IFERROR(VLOOKUP(J139,Lists!J$4:L$653,2,FALSE),"")</f>
        <v/>
      </c>
      <c r="N139" s="174" t="str">
        <f>IFERROR(VLOOKUP(J139,Lists!J$4:L$653,3,FALSE),"")</f>
        <v/>
      </c>
      <c r="O139" s="175" t="str">
        <f t="shared" si="27"/>
        <v/>
      </c>
      <c r="P139" s="61"/>
      <c r="Q139" s="164"/>
      <c r="R139" s="164"/>
      <c r="S139" s="85"/>
      <c r="T139" s="97"/>
      <c r="U139" s="52"/>
      <c r="V139" s="85"/>
      <c r="W139" s="98"/>
      <c r="X139" s="107"/>
      <c r="Y139" s="79" t="str">
        <f>IFERROR(VLOOKUP(I139,Lists!A$4:B$11,2,FALSE),"")</f>
        <v/>
      </c>
      <c r="Z139" s="79" t="str">
        <f>IFERROR(VLOOKUP(#REF!,Lists!A$12:B$67,2,FALSE),"")</f>
        <v/>
      </c>
      <c r="AA139" s="82" t="str">
        <f t="shared" ref="AA139:AA202" si="31">IF(L139&lt;&gt;0,IF(P139="","P",""),"")</f>
        <v>P</v>
      </c>
      <c r="AB139" s="93" t="str">
        <f t="shared" ref="AB139:AB202" si="32">IF(L139&lt;&gt;0,IF(P139&lt;&gt;0,IF(S139="","P",""),"P"),"")</f>
        <v>P</v>
      </c>
      <c r="AC139" s="93" t="str">
        <f>IF(L139&lt;&gt;0,IF(S139="Yes",IF(#REF!="","P",""),""),"")</f>
        <v/>
      </c>
      <c r="AD139" s="93" t="str">
        <f t="shared" ref="AD139:AD202" si="33">IF(L139&lt;&gt;0,IF(S139="Yes",IF(T139="","P",""),""),"")</f>
        <v/>
      </c>
      <c r="AE139" s="93" t="str">
        <f t="shared" ref="AE139:AE202" si="34">IF(L139&lt;&gt;0,IF(S139="Yes",IF(V139="","P",""),""),"")</f>
        <v/>
      </c>
      <c r="AF139" s="93" t="str">
        <f t="shared" ref="AF139:AF202" si="35">IF(L139&lt;&gt;0,IF(T139="No - Never began",IF(U139="","P",""),""),"")</f>
        <v/>
      </c>
      <c r="AS139" s="76"/>
      <c r="BO139" s="64" t="str">
        <f t="shared" ref="BO139:BO202" si="36">IF($P139&gt;0,IF(E139="","P",""),"")</f>
        <v/>
      </c>
      <c r="BP139" s="64" t="str">
        <f t="shared" ref="BP139:BP202" si="37">IF($P139&gt;0,IF(F139="","P",""),"")</f>
        <v/>
      </c>
      <c r="BQ139" s="64" t="str">
        <f t="shared" ref="BQ139:BQ202" si="38">IF($P139&gt;0,IF(G139="","P",""),"")</f>
        <v/>
      </c>
      <c r="BR139" s="64" t="str">
        <f t="shared" ref="BR139:BR202" si="39">IF($P139&gt;0,IF(H139="","P",""),"")</f>
        <v/>
      </c>
      <c r="BU139" s="64" t="str">
        <f t="shared" ref="BU139:BU202" si="40">IF($P139&gt;0,IF(L139=0,"P",""),"")</f>
        <v/>
      </c>
      <c r="CY139" s="38" t="str">
        <f t="shared" si="28"/>
        <v>P</v>
      </c>
    </row>
    <row r="140" spans="1:103" ht="20.100000000000001" customHeight="1" x14ac:dyDescent="0.3">
      <c r="A140" s="82">
        <f>ROW()</f>
        <v>140</v>
      </c>
      <c r="B140" s="129" t="str">
        <f t="shared" ref="B140:B203" si="41">IF(H140&gt;0,IF(H140&amp;J140=H139&amp;J139,B139,B139+1),"")</f>
        <v/>
      </c>
      <c r="C140" s="129" t="str">
        <f t="shared" si="30"/>
        <v/>
      </c>
      <c r="D140" s="129" t="str">
        <f>IF(C140="","",COUNTIFS(C$11:C140,"&gt;0"))</f>
        <v/>
      </c>
      <c r="E140" s="52"/>
      <c r="F140" s="53"/>
      <c r="G140" s="53"/>
      <c r="H140" s="52"/>
      <c r="I140" s="163"/>
      <c r="J140" s="63"/>
      <c r="K140" s="246"/>
      <c r="L140" s="245" t="str">
        <f t="shared" si="29"/>
        <v/>
      </c>
      <c r="M140" s="173" t="str">
        <f>IFERROR(VLOOKUP(J140,Lists!J$4:L$653,2,FALSE),"")</f>
        <v/>
      </c>
      <c r="N140" s="174" t="str">
        <f>IFERROR(VLOOKUP(J140,Lists!J$4:L$653,3,FALSE),"")</f>
        <v/>
      </c>
      <c r="O140" s="175" t="str">
        <f t="shared" ref="O140:O203" si="42">IF(L140="","",L140*M140)</f>
        <v/>
      </c>
      <c r="P140" s="61"/>
      <c r="Q140" s="164"/>
      <c r="R140" s="164"/>
      <c r="S140" s="85"/>
      <c r="T140" s="97"/>
      <c r="U140" s="52"/>
      <c r="V140" s="85"/>
      <c r="W140" s="98"/>
      <c r="X140" s="107"/>
      <c r="Y140" s="79" t="str">
        <f>IFERROR(VLOOKUP(I140,Lists!A$4:B$11,2,FALSE),"")</f>
        <v/>
      </c>
      <c r="Z140" s="79" t="str">
        <f>IFERROR(VLOOKUP(#REF!,Lists!A$12:B$67,2,FALSE),"")</f>
        <v/>
      </c>
      <c r="AA140" s="82" t="str">
        <f t="shared" si="31"/>
        <v>P</v>
      </c>
      <c r="AB140" s="93" t="str">
        <f t="shared" si="32"/>
        <v>P</v>
      </c>
      <c r="AC140" s="93" t="str">
        <f>IF(L140&lt;&gt;0,IF(S140="Yes",IF(#REF!="","P",""),""),"")</f>
        <v/>
      </c>
      <c r="AD140" s="93" t="str">
        <f t="shared" si="33"/>
        <v/>
      </c>
      <c r="AE140" s="93" t="str">
        <f t="shared" si="34"/>
        <v/>
      </c>
      <c r="AF140" s="93" t="str">
        <f t="shared" si="35"/>
        <v/>
      </c>
      <c r="AS140" s="76"/>
      <c r="BO140" s="64" t="str">
        <f t="shared" si="36"/>
        <v/>
      </c>
      <c r="BP140" s="64" t="str">
        <f t="shared" si="37"/>
        <v/>
      </c>
      <c r="BQ140" s="64" t="str">
        <f t="shared" si="38"/>
        <v/>
      </c>
      <c r="BR140" s="64" t="str">
        <f t="shared" si="39"/>
        <v/>
      </c>
      <c r="BU140" s="64" t="str">
        <f t="shared" si="40"/>
        <v/>
      </c>
      <c r="CY140" s="38" t="str">
        <f t="shared" ref="CY140:CY203" si="43">IF(L140&lt;&gt;0,IF(P140="","P",""),"")</f>
        <v>P</v>
      </c>
    </row>
    <row r="141" spans="1:103" ht="20.100000000000001" customHeight="1" x14ac:dyDescent="0.3">
      <c r="A141" s="82">
        <f>ROW()</f>
        <v>141</v>
      </c>
      <c r="B141" s="129" t="str">
        <f t="shared" si="41"/>
        <v/>
      </c>
      <c r="C141" s="129" t="str">
        <f t="shared" si="30"/>
        <v/>
      </c>
      <c r="D141" s="129" t="str">
        <f>IF(C141="","",COUNTIFS(C$11:C141,"&gt;0"))</f>
        <v/>
      </c>
      <c r="E141" s="52"/>
      <c r="F141" s="53"/>
      <c r="G141" s="53"/>
      <c r="H141" s="52"/>
      <c r="I141" s="163"/>
      <c r="J141" s="63"/>
      <c r="K141" s="246"/>
      <c r="L141" s="245" t="str">
        <f t="shared" si="29"/>
        <v/>
      </c>
      <c r="M141" s="173" t="str">
        <f>IFERROR(VLOOKUP(J141,Lists!J$4:L$653,2,FALSE),"")</f>
        <v/>
      </c>
      <c r="N141" s="174" t="str">
        <f>IFERROR(VLOOKUP(J141,Lists!J$4:L$653,3,FALSE),"")</f>
        <v/>
      </c>
      <c r="O141" s="175" t="str">
        <f t="shared" si="42"/>
        <v/>
      </c>
      <c r="P141" s="61"/>
      <c r="Q141" s="164"/>
      <c r="R141" s="164"/>
      <c r="S141" s="85"/>
      <c r="T141" s="97"/>
      <c r="U141" s="52"/>
      <c r="V141" s="85"/>
      <c r="W141" s="98"/>
      <c r="X141" s="107"/>
      <c r="Y141" s="79" t="str">
        <f>IFERROR(VLOOKUP(I141,Lists!A$4:B$11,2,FALSE),"")</f>
        <v/>
      </c>
      <c r="Z141" s="79" t="str">
        <f>IFERROR(VLOOKUP(#REF!,Lists!A$12:B$67,2,FALSE),"")</f>
        <v/>
      </c>
      <c r="AA141" s="82" t="str">
        <f t="shared" si="31"/>
        <v>P</v>
      </c>
      <c r="AB141" s="93" t="str">
        <f t="shared" si="32"/>
        <v>P</v>
      </c>
      <c r="AC141" s="93" t="str">
        <f>IF(L141&lt;&gt;0,IF(S141="Yes",IF(#REF!="","P",""),""),"")</f>
        <v/>
      </c>
      <c r="AD141" s="93" t="str">
        <f t="shared" si="33"/>
        <v/>
      </c>
      <c r="AE141" s="93" t="str">
        <f t="shared" si="34"/>
        <v/>
      </c>
      <c r="AF141" s="93" t="str">
        <f t="shared" si="35"/>
        <v/>
      </c>
      <c r="AS141" s="76"/>
      <c r="BO141" s="64" t="str">
        <f t="shared" si="36"/>
        <v/>
      </c>
      <c r="BP141" s="64" t="str">
        <f t="shared" si="37"/>
        <v/>
      </c>
      <c r="BQ141" s="64" t="str">
        <f t="shared" si="38"/>
        <v/>
      </c>
      <c r="BR141" s="64" t="str">
        <f t="shared" si="39"/>
        <v/>
      </c>
      <c r="BU141" s="64" t="str">
        <f t="shared" si="40"/>
        <v/>
      </c>
      <c r="CY141" s="38" t="str">
        <f t="shared" si="43"/>
        <v>P</v>
      </c>
    </row>
    <row r="142" spans="1:103" ht="20.100000000000001" customHeight="1" x14ac:dyDescent="0.3">
      <c r="A142" s="82">
        <f>ROW()</f>
        <v>142</v>
      </c>
      <c r="B142" s="129" t="str">
        <f t="shared" si="41"/>
        <v/>
      </c>
      <c r="C142" s="129" t="str">
        <f t="shared" si="30"/>
        <v/>
      </c>
      <c r="D142" s="129" t="str">
        <f>IF(C142="","",COUNTIFS(C$11:C142,"&gt;0"))</f>
        <v/>
      </c>
      <c r="E142" s="52"/>
      <c r="F142" s="53"/>
      <c r="G142" s="53"/>
      <c r="H142" s="52"/>
      <c r="I142" s="163"/>
      <c r="J142" s="63"/>
      <c r="K142" s="246"/>
      <c r="L142" s="245" t="str">
        <f t="shared" ref="L142:L205" si="44">IF(P142="","",Q142-P142+1)</f>
        <v/>
      </c>
      <c r="M142" s="173" t="str">
        <f>IFERROR(VLOOKUP(J142,Lists!J$4:L$653,2,FALSE),"")</f>
        <v/>
      </c>
      <c r="N142" s="174" t="str">
        <f>IFERROR(VLOOKUP(J142,Lists!J$4:L$653,3,FALSE),"")</f>
        <v/>
      </c>
      <c r="O142" s="175" t="str">
        <f t="shared" si="42"/>
        <v/>
      </c>
      <c r="P142" s="61"/>
      <c r="Q142" s="164"/>
      <c r="R142" s="164"/>
      <c r="S142" s="85"/>
      <c r="T142" s="97"/>
      <c r="U142" s="52"/>
      <c r="V142" s="85"/>
      <c r="W142" s="98"/>
      <c r="X142" s="107"/>
      <c r="Y142" s="79" t="str">
        <f>IFERROR(VLOOKUP(I142,Lists!A$4:B$11,2,FALSE),"")</f>
        <v/>
      </c>
      <c r="Z142" s="79" t="str">
        <f>IFERROR(VLOOKUP(#REF!,Lists!A$12:B$67,2,FALSE),"")</f>
        <v/>
      </c>
      <c r="AA142" s="82" t="str">
        <f t="shared" si="31"/>
        <v>P</v>
      </c>
      <c r="AB142" s="93" t="str">
        <f t="shared" si="32"/>
        <v>P</v>
      </c>
      <c r="AC142" s="93" t="str">
        <f>IF(L142&lt;&gt;0,IF(S142="Yes",IF(#REF!="","P",""),""),"")</f>
        <v/>
      </c>
      <c r="AD142" s="93" t="str">
        <f t="shared" si="33"/>
        <v/>
      </c>
      <c r="AE142" s="93" t="str">
        <f t="shared" si="34"/>
        <v/>
      </c>
      <c r="AF142" s="93" t="str">
        <f t="shared" si="35"/>
        <v/>
      </c>
      <c r="AS142" s="76"/>
      <c r="BO142" s="64" t="str">
        <f t="shared" si="36"/>
        <v/>
      </c>
      <c r="BP142" s="64" t="str">
        <f t="shared" si="37"/>
        <v/>
      </c>
      <c r="BQ142" s="64" t="str">
        <f t="shared" si="38"/>
        <v/>
      </c>
      <c r="BR142" s="64" t="str">
        <f t="shared" si="39"/>
        <v/>
      </c>
      <c r="BU142" s="64" t="str">
        <f t="shared" si="40"/>
        <v/>
      </c>
      <c r="CY142" s="38" t="str">
        <f t="shared" si="43"/>
        <v>P</v>
      </c>
    </row>
    <row r="143" spans="1:103" ht="20.100000000000001" customHeight="1" x14ac:dyDescent="0.3">
      <c r="A143" s="82">
        <f>ROW()</f>
        <v>143</v>
      </c>
      <c r="B143" s="129" t="str">
        <f t="shared" si="41"/>
        <v/>
      </c>
      <c r="C143" s="129" t="str">
        <f t="shared" si="30"/>
        <v/>
      </c>
      <c r="D143" s="129" t="str">
        <f>IF(C143="","",COUNTIFS(C$11:C143,"&gt;0"))</f>
        <v/>
      </c>
      <c r="E143" s="52"/>
      <c r="F143" s="53"/>
      <c r="G143" s="53"/>
      <c r="H143" s="52"/>
      <c r="I143" s="163"/>
      <c r="J143" s="63"/>
      <c r="K143" s="246"/>
      <c r="L143" s="245" t="str">
        <f t="shared" si="44"/>
        <v/>
      </c>
      <c r="M143" s="173" t="str">
        <f>IFERROR(VLOOKUP(J143,Lists!J$4:L$653,2,FALSE),"")</f>
        <v/>
      </c>
      <c r="N143" s="174" t="str">
        <f>IFERROR(VLOOKUP(J143,Lists!J$4:L$653,3,FALSE),"")</f>
        <v/>
      </c>
      <c r="O143" s="175" t="str">
        <f t="shared" si="42"/>
        <v/>
      </c>
      <c r="P143" s="61"/>
      <c r="Q143" s="164"/>
      <c r="R143" s="164"/>
      <c r="S143" s="85"/>
      <c r="T143" s="97"/>
      <c r="U143" s="52"/>
      <c r="V143" s="85"/>
      <c r="W143" s="98"/>
      <c r="X143" s="107"/>
      <c r="Y143" s="79" t="str">
        <f>IFERROR(VLOOKUP(I143,Lists!A$4:B$11,2,FALSE),"")</f>
        <v/>
      </c>
      <c r="Z143" s="79" t="str">
        <f>IFERROR(VLOOKUP(#REF!,Lists!A$12:B$67,2,FALSE),"")</f>
        <v/>
      </c>
      <c r="AA143" s="82" t="str">
        <f t="shared" si="31"/>
        <v>P</v>
      </c>
      <c r="AB143" s="93" t="str">
        <f t="shared" si="32"/>
        <v>P</v>
      </c>
      <c r="AC143" s="93" t="str">
        <f>IF(L143&lt;&gt;0,IF(S143="Yes",IF(#REF!="","P",""),""),"")</f>
        <v/>
      </c>
      <c r="AD143" s="93" t="str">
        <f t="shared" si="33"/>
        <v/>
      </c>
      <c r="AE143" s="93" t="str">
        <f t="shared" si="34"/>
        <v/>
      </c>
      <c r="AF143" s="93" t="str">
        <f t="shared" si="35"/>
        <v/>
      </c>
      <c r="AS143" s="76"/>
      <c r="BO143" s="64" t="str">
        <f t="shared" si="36"/>
        <v/>
      </c>
      <c r="BP143" s="64" t="str">
        <f t="shared" si="37"/>
        <v/>
      </c>
      <c r="BQ143" s="64" t="str">
        <f t="shared" si="38"/>
        <v/>
      </c>
      <c r="BR143" s="64" t="str">
        <f t="shared" si="39"/>
        <v/>
      </c>
      <c r="BU143" s="64" t="str">
        <f t="shared" si="40"/>
        <v/>
      </c>
      <c r="CY143" s="38" t="str">
        <f t="shared" si="43"/>
        <v>P</v>
      </c>
    </row>
    <row r="144" spans="1:103" ht="20.100000000000001" customHeight="1" x14ac:dyDescent="0.3">
      <c r="A144" s="82">
        <f>ROW()</f>
        <v>144</v>
      </c>
      <c r="B144" s="129" t="str">
        <f t="shared" si="41"/>
        <v/>
      </c>
      <c r="C144" s="129" t="str">
        <f t="shared" si="30"/>
        <v/>
      </c>
      <c r="D144" s="129" t="str">
        <f>IF(C144="","",COUNTIFS(C$11:C144,"&gt;0"))</f>
        <v/>
      </c>
      <c r="E144" s="52"/>
      <c r="F144" s="53"/>
      <c r="G144" s="53"/>
      <c r="H144" s="52"/>
      <c r="I144" s="163"/>
      <c r="J144" s="63"/>
      <c r="K144" s="246"/>
      <c r="L144" s="245" t="str">
        <f t="shared" si="44"/>
        <v/>
      </c>
      <c r="M144" s="173" t="str">
        <f>IFERROR(VLOOKUP(J144,Lists!J$4:L$653,2,FALSE),"")</f>
        <v/>
      </c>
      <c r="N144" s="174" t="str">
        <f>IFERROR(VLOOKUP(J144,Lists!J$4:L$653,3,FALSE),"")</f>
        <v/>
      </c>
      <c r="O144" s="175" t="str">
        <f t="shared" si="42"/>
        <v/>
      </c>
      <c r="P144" s="61"/>
      <c r="Q144" s="164"/>
      <c r="R144" s="164"/>
      <c r="S144" s="85"/>
      <c r="T144" s="97"/>
      <c r="U144" s="52"/>
      <c r="V144" s="85"/>
      <c r="W144" s="98"/>
      <c r="X144" s="107"/>
      <c r="Y144" s="79" t="str">
        <f>IFERROR(VLOOKUP(I144,Lists!A$4:B$11,2,FALSE),"")</f>
        <v/>
      </c>
      <c r="Z144" s="79" t="str">
        <f>IFERROR(VLOOKUP(#REF!,Lists!A$12:B$67,2,FALSE),"")</f>
        <v/>
      </c>
      <c r="AA144" s="82" t="str">
        <f t="shared" si="31"/>
        <v>P</v>
      </c>
      <c r="AB144" s="93" t="str">
        <f t="shared" si="32"/>
        <v>P</v>
      </c>
      <c r="AC144" s="93" t="str">
        <f>IF(L144&lt;&gt;0,IF(S144="Yes",IF(#REF!="","P",""),""),"")</f>
        <v/>
      </c>
      <c r="AD144" s="93" t="str">
        <f t="shared" si="33"/>
        <v/>
      </c>
      <c r="AE144" s="93" t="str">
        <f t="shared" si="34"/>
        <v/>
      </c>
      <c r="AF144" s="93" t="str">
        <f t="shared" si="35"/>
        <v/>
      </c>
      <c r="AS144" s="76"/>
      <c r="BO144" s="64" t="str">
        <f t="shared" si="36"/>
        <v/>
      </c>
      <c r="BP144" s="64" t="str">
        <f t="shared" si="37"/>
        <v/>
      </c>
      <c r="BQ144" s="64" t="str">
        <f t="shared" si="38"/>
        <v/>
      </c>
      <c r="BR144" s="64" t="str">
        <f t="shared" si="39"/>
        <v/>
      </c>
      <c r="BU144" s="64" t="str">
        <f t="shared" si="40"/>
        <v/>
      </c>
      <c r="CY144" s="38" t="str">
        <f t="shared" si="43"/>
        <v>P</v>
      </c>
    </row>
    <row r="145" spans="1:103" ht="20.100000000000001" customHeight="1" x14ac:dyDescent="0.3">
      <c r="A145" s="82">
        <f>ROW()</f>
        <v>145</v>
      </c>
      <c r="B145" s="129" t="str">
        <f t="shared" si="41"/>
        <v/>
      </c>
      <c r="C145" s="129" t="str">
        <f t="shared" si="30"/>
        <v/>
      </c>
      <c r="D145" s="129" t="str">
        <f>IF(C145="","",COUNTIFS(C$11:C145,"&gt;0"))</f>
        <v/>
      </c>
      <c r="E145" s="52"/>
      <c r="F145" s="53"/>
      <c r="G145" s="53"/>
      <c r="H145" s="52"/>
      <c r="I145" s="163"/>
      <c r="J145" s="63"/>
      <c r="K145" s="246"/>
      <c r="L145" s="245" t="str">
        <f t="shared" si="44"/>
        <v/>
      </c>
      <c r="M145" s="173" t="str">
        <f>IFERROR(VLOOKUP(J145,Lists!J$4:L$653,2,FALSE),"")</f>
        <v/>
      </c>
      <c r="N145" s="174" t="str">
        <f>IFERROR(VLOOKUP(J145,Lists!J$4:L$653,3,FALSE),"")</f>
        <v/>
      </c>
      <c r="O145" s="175" t="str">
        <f t="shared" si="42"/>
        <v/>
      </c>
      <c r="P145" s="61"/>
      <c r="Q145" s="164"/>
      <c r="R145" s="164"/>
      <c r="S145" s="85"/>
      <c r="T145" s="97"/>
      <c r="U145" s="52"/>
      <c r="V145" s="85"/>
      <c r="W145" s="98"/>
      <c r="X145" s="107"/>
      <c r="Y145" s="79" t="str">
        <f>IFERROR(VLOOKUP(I145,Lists!A$4:B$11,2,FALSE),"")</f>
        <v/>
      </c>
      <c r="Z145" s="79" t="str">
        <f>IFERROR(VLOOKUP(#REF!,Lists!A$12:B$67,2,FALSE),"")</f>
        <v/>
      </c>
      <c r="AA145" s="82" t="str">
        <f t="shared" si="31"/>
        <v>P</v>
      </c>
      <c r="AB145" s="93" t="str">
        <f t="shared" si="32"/>
        <v>P</v>
      </c>
      <c r="AC145" s="93" t="str">
        <f>IF(L145&lt;&gt;0,IF(S145="Yes",IF(#REF!="","P",""),""),"")</f>
        <v/>
      </c>
      <c r="AD145" s="93" t="str">
        <f t="shared" si="33"/>
        <v/>
      </c>
      <c r="AE145" s="93" t="str">
        <f t="shared" si="34"/>
        <v/>
      </c>
      <c r="AF145" s="93" t="str">
        <f t="shared" si="35"/>
        <v/>
      </c>
      <c r="AS145" s="76"/>
      <c r="BO145" s="64" t="str">
        <f t="shared" si="36"/>
        <v/>
      </c>
      <c r="BP145" s="64" t="str">
        <f t="shared" si="37"/>
        <v/>
      </c>
      <c r="BQ145" s="64" t="str">
        <f t="shared" si="38"/>
        <v/>
      </c>
      <c r="BR145" s="64" t="str">
        <f t="shared" si="39"/>
        <v/>
      </c>
      <c r="BU145" s="64" t="str">
        <f t="shared" si="40"/>
        <v/>
      </c>
      <c r="CY145" s="38" t="str">
        <f t="shared" si="43"/>
        <v>P</v>
      </c>
    </row>
    <row r="146" spans="1:103" ht="20.100000000000001" customHeight="1" x14ac:dyDescent="0.3">
      <c r="A146" s="82">
        <f>ROW()</f>
        <v>146</v>
      </c>
      <c r="B146" s="129" t="str">
        <f t="shared" si="41"/>
        <v/>
      </c>
      <c r="C146" s="129" t="str">
        <f t="shared" si="30"/>
        <v/>
      </c>
      <c r="D146" s="129" t="str">
        <f>IF(C146="","",COUNTIFS(C$11:C146,"&gt;0"))</f>
        <v/>
      </c>
      <c r="E146" s="52"/>
      <c r="F146" s="53"/>
      <c r="G146" s="53"/>
      <c r="H146" s="52"/>
      <c r="I146" s="163"/>
      <c r="J146" s="63"/>
      <c r="K146" s="246"/>
      <c r="L146" s="245" t="str">
        <f t="shared" si="44"/>
        <v/>
      </c>
      <c r="M146" s="173" t="str">
        <f>IFERROR(VLOOKUP(J146,Lists!J$4:L$653,2,FALSE),"")</f>
        <v/>
      </c>
      <c r="N146" s="174" t="str">
        <f>IFERROR(VLOOKUP(J146,Lists!J$4:L$653,3,FALSE),"")</f>
        <v/>
      </c>
      <c r="O146" s="175" t="str">
        <f t="shared" si="42"/>
        <v/>
      </c>
      <c r="P146" s="61"/>
      <c r="Q146" s="164"/>
      <c r="R146" s="164"/>
      <c r="S146" s="85"/>
      <c r="T146" s="97"/>
      <c r="U146" s="52"/>
      <c r="V146" s="85"/>
      <c r="W146" s="98"/>
      <c r="X146" s="107"/>
      <c r="Y146" s="79" t="str">
        <f>IFERROR(VLOOKUP(I146,Lists!A$4:B$11,2,FALSE),"")</f>
        <v/>
      </c>
      <c r="Z146" s="79" t="str">
        <f>IFERROR(VLOOKUP(#REF!,Lists!A$12:B$67,2,FALSE),"")</f>
        <v/>
      </c>
      <c r="AA146" s="82" t="str">
        <f t="shared" si="31"/>
        <v>P</v>
      </c>
      <c r="AB146" s="93" t="str">
        <f t="shared" si="32"/>
        <v>P</v>
      </c>
      <c r="AC146" s="93" t="str">
        <f>IF(L146&lt;&gt;0,IF(S146="Yes",IF(#REF!="","P",""),""),"")</f>
        <v/>
      </c>
      <c r="AD146" s="93" t="str">
        <f t="shared" si="33"/>
        <v/>
      </c>
      <c r="AE146" s="93" t="str">
        <f t="shared" si="34"/>
        <v/>
      </c>
      <c r="AF146" s="93" t="str">
        <f t="shared" si="35"/>
        <v/>
      </c>
      <c r="AS146" s="76"/>
      <c r="BO146" s="64" t="str">
        <f t="shared" si="36"/>
        <v/>
      </c>
      <c r="BP146" s="64" t="str">
        <f t="shared" si="37"/>
        <v/>
      </c>
      <c r="BQ146" s="64" t="str">
        <f t="shared" si="38"/>
        <v/>
      </c>
      <c r="BR146" s="64" t="str">
        <f t="shared" si="39"/>
        <v/>
      </c>
      <c r="BU146" s="64" t="str">
        <f t="shared" si="40"/>
        <v/>
      </c>
      <c r="CY146" s="38" t="str">
        <f t="shared" si="43"/>
        <v>P</v>
      </c>
    </row>
    <row r="147" spans="1:103" ht="20.100000000000001" customHeight="1" x14ac:dyDescent="0.3">
      <c r="A147" s="82">
        <f>ROW()</f>
        <v>147</v>
      </c>
      <c r="B147" s="129" t="str">
        <f t="shared" si="41"/>
        <v/>
      </c>
      <c r="C147" s="129" t="str">
        <f t="shared" si="30"/>
        <v/>
      </c>
      <c r="D147" s="129" t="str">
        <f>IF(C147="","",COUNTIFS(C$11:C147,"&gt;0"))</f>
        <v/>
      </c>
      <c r="E147" s="52"/>
      <c r="F147" s="53"/>
      <c r="G147" s="53"/>
      <c r="H147" s="52"/>
      <c r="I147" s="163"/>
      <c r="J147" s="63"/>
      <c r="K147" s="246"/>
      <c r="L147" s="245" t="str">
        <f t="shared" si="44"/>
        <v/>
      </c>
      <c r="M147" s="173" t="str">
        <f>IFERROR(VLOOKUP(J147,Lists!J$4:L$653,2,FALSE),"")</f>
        <v/>
      </c>
      <c r="N147" s="174" t="str">
        <f>IFERROR(VLOOKUP(J147,Lists!J$4:L$653,3,FALSE),"")</f>
        <v/>
      </c>
      <c r="O147" s="175" t="str">
        <f t="shared" si="42"/>
        <v/>
      </c>
      <c r="P147" s="61"/>
      <c r="Q147" s="164"/>
      <c r="R147" s="164"/>
      <c r="S147" s="85"/>
      <c r="T147" s="97"/>
      <c r="U147" s="52"/>
      <c r="V147" s="85"/>
      <c r="W147" s="98"/>
      <c r="X147" s="107"/>
      <c r="Y147" s="79" t="str">
        <f>IFERROR(VLOOKUP(I147,Lists!A$4:B$11,2,FALSE),"")</f>
        <v/>
      </c>
      <c r="Z147" s="79" t="str">
        <f>IFERROR(VLOOKUP(#REF!,Lists!A$12:B$67,2,FALSE),"")</f>
        <v/>
      </c>
      <c r="AA147" s="82" t="str">
        <f t="shared" si="31"/>
        <v>P</v>
      </c>
      <c r="AB147" s="93" t="str">
        <f t="shared" si="32"/>
        <v>P</v>
      </c>
      <c r="AC147" s="93" t="str">
        <f>IF(L147&lt;&gt;0,IF(S147="Yes",IF(#REF!="","P",""),""),"")</f>
        <v/>
      </c>
      <c r="AD147" s="93" t="str">
        <f t="shared" si="33"/>
        <v/>
      </c>
      <c r="AE147" s="93" t="str">
        <f t="shared" si="34"/>
        <v/>
      </c>
      <c r="AF147" s="93" t="str">
        <f t="shared" si="35"/>
        <v/>
      </c>
      <c r="AS147" s="76"/>
      <c r="BO147" s="64" t="str">
        <f t="shared" si="36"/>
        <v/>
      </c>
      <c r="BP147" s="64" t="str">
        <f t="shared" si="37"/>
        <v/>
      </c>
      <c r="BQ147" s="64" t="str">
        <f t="shared" si="38"/>
        <v/>
      </c>
      <c r="BR147" s="64" t="str">
        <f t="shared" si="39"/>
        <v/>
      </c>
      <c r="BU147" s="64" t="str">
        <f t="shared" si="40"/>
        <v/>
      </c>
      <c r="CY147" s="38" t="str">
        <f t="shared" si="43"/>
        <v>P</v>
      </c>
    </row>
    <row r="148" spans="1:103" ht="20.100000000000001" customHeight="1" x14ac:dyDescent="0.3">
      <c r="A148" s="82">
        <f>ROW()</f>
        <v>148</v>
      </c>
      <c r="B148" s="129" t="str">
        <f t="shared" si="41"/>
        <v/>
      </c>
      <c r="C148" s="129" t="str">
        <f t="shared" si="30"/>
        <v/>
      </c>
      <c r="D148" s="129" t="str">
        <f>IF(C148="","",COUNTIFS(C$11:C148,"&gt;0"))</f>
        <v/>
      </c>
      <c r="E148" s="52"/>
      <c r="F148" s="53"/>
      <c r="G148" s="53"/>
      <c r="H148" s="52"/>
      <c r="I148" s="163"/>
      <c r="J148" s="63"/>
      <c r="K148" s="246"/>
      <c r="L148" s="245" t="str">
        <f t="shared" si="44"/>
        <v/>
      </c>
      <c r="M148" s="173" t="str">
        <f>IFERROR(VLOOKUP(J148,Lists!J$4:L$653,2,FALSE),"")</f>
        <v/>
      </c>
      <c r="N148" s="174" t="str">
        <f>IFERROR(VLOOKUP(J148,Lists!J$4:L$653,3,FALSE),"")</f>
        <v/>
      </c>
      <c r="O148" s="175" t="str">
        <f t="shared" si="42"/>
        <v/>
      </c>
      <c r="P148" s="61"/>
      <c r="Q148" s="164"/>
      <c r="R148" s="164"/>
      <c r="S148" s="85"/>
      <c r="T148" s="97"/>
      <c r="U148" s="52"/>
      <c r="V148" s="85"/>
      <c r="W148" s="98"/>
      <c r="X148" s="107"/>
      <c r="Y148" s="79" t="str">
        <f>IFERROR(VLOOKUP(I148,Lists!A$4:B$11,2,FALSE),"")</f>
        <v/>
      </c>
      <c r="Z148" s="79" t="str">
        <f>IFERROR(VLOOKUP(#REF!,Lists!A$12:B$67,2,FALSE),"")</f>
        <v/>
      </c>
      <c r="AA148" s="82" t="str">
        <f t="shared" si="31"/>
        <v>P</v>
      </c>
      <c r="AB148" s="93" t="str">
        <f t="shared" si="32"/>
        <v>P</v>
      </c>
      <c r="AC148" s="93" t="str">
        <f>IF(L148&lt;&gt;0,IF(S148="Yes",IF(#REF!="","P",""),""),"")</f>
        <v/>
      </c>
      <c r="AD148" s="93" t="str">
        <f t="shared" si="33"/>
        <v/>
      </c>
      <c r="AE148" s="93" t="str">
        <f t="shared" si="34"/>
        <v/>
      </c>
      <c r="AF148" s="93" t="str">
        <f t="shared" si="35"/>
        <v/>
      </c>
      <c r="AS148" s="76"/>
      <c r="BO148" s="64" t="str">
        <f t="shared" si="36"/>
        <v/>
      </c>
      <c r="BP148" s="64" t="str">
        <f t="shared" si="37"/>
        <v/>
      </c>
      <c r="BQ148" s="64" t="str">
        <f t="shared" si="38"/>
        <v/>
      </c>
      <c r="BR148" s="64" t="str">
        <f t="shared" si="39"/>
        <v/>
      </c>
      <c r="BU148" s="64" t="str">
        <f t="shared" si="40"/>
        <v/>
      </c>
      <c r="CY148" s="38" t="str">
        <f t="shared" si="43"/>
        <v>P</v>
      </c>
    </row>
    <row r="149" spans="1:103" ht="20.100000000000001" customHeight="1" x14ac:dyDescent="0.3">
      <c r="A149" s="82">
        <f>ROW()</f>
        <v>149</v>
      </c>
      <c r="B149" s="129" t="str">
        <f t="shared" si="41"/>
        <v/>
      </c>
      <c r="C149" s="129" t="str">
        <f t="shared" si="30"/>
        <v/>
      </c>
      <c r="D149" s="129" t="str">
        <f>IF(C149="","",COUNTIFS(C$11:C149,"&gt;0"))</f>
        <v/>
      </c>
      <c r="E149" s="52"/>
      <c r="F149" s="53"/>
      <c r="G149" s="53"/>
      <c r="H149" s="52"/>
      <c r="I149" s="163"/>
      <c r="J149" s="63"/>
      <c r="K149" s="246"/>
      <c r="L149" s="245" t="str">
        <f t="shared" si="44"/>
        <v/>
      </c>
      <c r="M149" s="173" t="str">
        <f>IFERROR(VLOOKUP(J149,Lists!J$4:L$653,2,FALSE),"")</f>
        <v/>
      </c>
      <c r="N149" s="174" t="str">
        <f>IFERROR(VLOOKUP(J149,Lists!J$4:L$653,3,FALSE),"")</f>
        <v/>
      </c>
      <c r="O149" s="175" t="str">
        <f t="shared" si="42"/>
        <v/>
      </c>
      <c r="P149" s="61"/>
      <c r="Q149" s="164"/>
      <c r="R149" s="164"/>
      <c r="S149" s="85"/>
      <c r="T149" s="97"/>
      <c r="U149" s="52"/>
      <c r="V149" s="85"/>
      <c r="W149" s="98"/>
      <c r="X149" s="107"/>
      <c r="Y149" s="79" t="str">
        <f>IFERROR(VLOOKUP(I149,Lists!A$4:B$11,2,FALSE),"")</f>
        <v/>
      </c>
      <c r="Z149" s="79" t="str">
        <f>IFERROR(VLOOKUP(#REF!,Lists!A$12:B$67,2,FALSE),"")</f>
        <v/>
      </c>
      <c r="AA149" s="82" t="str">
        <f t="shared" si="31"/>
        <v>P</v>
      </c>
      <c r="AB149" s="93" t="str">
        <f t="shared" si="32"/>
        <v>P</v>
      </c>
      <c r="AC149" s="93" t="str">
        <f>IF(L149&lt;&gt;0,IF(S149="Yes",IF(#REF!="","P",""),""),"")</f>
        <v/>
      </c>
      <c r="AD149" s="93" t="str">
        <f t="shared" si="33"/>
        <v/>
      </c>
      <c r="AE149" s="93" t="str">
        <f t="shared" si="34"/>
        <v/>
      </c>
      <c r="AF149" s="93" t="str">
        <f t="shared" si="35"/>
        <v/>
      </c>
      <c r="AS149" s="76"/>
      <c r="BO149" s="64" t="str">
        <f t="shared" si="36"/>
        <v/>
      </c>
      <c r="BP149" s="64" t="str">
        <f t="shared" si="37"/>
        <v/>
      </c>
      <c r="BQ149" s="64" t="str">
        <f t="shared" si="38"/>
        <v/>
      </c>
      <c r="BR149" s="64" t="str">
        <f t="shared" si="39"/>
        <v/>
      </c>
      <c r="BU149" s="64" t="str">
        <f t="shared" si="40"/>
        <v/>
      </c>
      <c r="CY149" s="38" t="str">
        <f t="shared" si="43"/>
        <v>P</v>
      </c>
    </row>
    <row r="150" spans="1:103" ht="20.100000000000001" customHeight="1" x14ac:dyDescent="0.3">
      <c r="A150" s="82">
        <f>ROW()</f>
        <v>150</v>
      </c>
      <c r="B150" s="129" t="str">
        <f t="shared" si="41"/>
        <v/>
      </c>
      <c r="C150" s="129" t="str">
        <f t="shared" si="30"/>
        <v/>
      </c>
      <c r="D150" s="129" t="str">
        <f>IF(C150="","",COUNTIFS(C$11:C150,"&gt;0"))</f>
        <v/>
      </c>
      <c r="E150" s="52"/>
      <c r="F150" s="53"/>
      <c r="G150" s="53"/>
      <c r="H150" s="52"/>
      <c r="I150" s="163"/>
      <c r="J150" s="63"/>
      <c r="K150" s="246"/>
      <c r="L150" s="245" t="str">
        <f t="shared" si="44"/>
        <v/>
      </c>
      <c r="M150" s="173" t="str">
        <f>IFERROR(VLOOKUP(J150,Lists!J$4:L$653,2,FALSE),"")</f>
        <v/>
      </c>
      <c r="N150" s="174" t="str">
        <f>IFERROR(VLOOKUP(J150,Lists!J$4:L$653,3,FALSE),"")</f>
        <v/>
      </c>
      <c r="O150" s="175" t="str">
        <f t="shared" si="42"/>
        <v/>
      </c>
      <c r="P150" s="61"/>
      <c r="Q150" s="164"/>
      <c r="R150" s="164"/>
      <c r="S150" s="85"/>
      <c r="T150" s="97"/>
      <c r="U150" s="52"/>
      <c r="V150" s="85"/>
      <c r="W150" s="98"/>
      <c r="X150" s="107"/>
      <c r="Y150" s="79" t="str">
        <f>IFERROR(VLOOKUP(I150,Lists!A$4:B$11,2,FALSE),"")</f>
        <v/>
      </c>
      <c r="Z150" s="79" t="str">
        <f>IFERROR(VLOOKUP(#REF!,Lists!A$12:B$67,2,FALSE),"")</f>
        <v/>
      </c>
      <c r="AA150" s="82" t="str">
        <f t="shared" si="31"/>
        <v>P</v>
      </c>
      <c r="AB150" s="93" t="str">
        <f t="shared" si="32"/>
        <v>P</v>
      </c>
      <c r="AC150" s="93" t="str">
        <f>IF(L150&lt;&gt;0,IF(S150="Yes",IF(#REF!="","P",""),""),"")</f>
        <v/>
      </c>
      <c r="AD150" s="93" t="str">
        <f t="shared" si="33"/>
        <v/>
      </c>
      <c r="AE150" s="93" t="str">
        <f t="shared" si="34"/>
        <v/>
      </c>
      <c r="AF150" s="93" t="str">
        <f t="shared" si="35"/>
        <v/>
      </c>
      <c r="AS150" s="76"/>
      <c r="BO150" s="64" t="str">
        <f t="shared" si="36"/>
        <v/>
      </c>
      <c r="BP150" s="64" t="str">
        <f t="shared" si="37"/>
        <v/>
      </c>
      <c r="BQ150" s="64" t="str">
        <f t="shared" si="38"/>
        <v/>
      </c>
      <c r="BR150" s="64" t="str">
        <f t="shared" si="39"/>
        <v/>
      </c>
      <c r="BU150" s="64" t="str">
        <f t="shared" si="40"/>
        <v/>
      </c>
      <c r="CY150" s="38" t="str">
        <f t="shared" si="43"/>
        <v>P</v>
      </c>
    </row>
    <row r="151" spans="1:103" ht="20.100000000000001" customHeight="1" x14ac:dyDescent="0.3">
      <c r="A151" s="82">
        <f>ROW()</f>
        <v>151</v>
      </c>
      <c r="B151" s="129" t="str">
        <f t="shared" si="41"/>
        <v/>
      </c>
      <c r="C151" s="129" t="str">
        <f t="shared" si="30"/>
        <v/>
      </c>
      <c r="D151" s="129" t="str">
        <f>IF(C151="","",COUNTIFS(C$11:C151,"&gt;0"))</f>
        <v/>
      </c>
      <c r="E151" s="52"/>
      <c r="F151" s="53"/>
      <c r="G151" s="53"/>
      <c r="H151" s="52"/>
      <c r="I151" s="163"/>
      <c r="J151" s="63"/>
      <c r="K151" s="246"/>
      <c r="L151" s="245" t="str">
        <f t="shared" si="44"/>
        <v/>
      </c>
      <c r="M151" s="173" t="str">
        <f>IFERROR(VLOOKUP(J151,Lists!J$4:L$653,2,FALSE),"")</f>
        <v/>
      </c>
      <c r="N151" s="174" t="str">
        <f>IFERROR(VLOOKUP(J151,Lists!J$4:L$653,3,FALSE),"")</f>
        <v/>
      </c>
      <c r="O151" s="175" t="str">
        <f t="shared" si="42"/>
        <v/>
      </c>
      <c r="P151" s="61"/>
      <c r="Q151" s="164"/>
      <c r="R151" s="164"/>
      <c r="S151" s="85"/>
      <c r="T151" s="97"/>
      <c r="U151" s="52"/>
      <c r="V151" s="85"/>
      <c r="W151" s="98"/>
      <c r="X151" s="107"/>
      <c r="Y151" s="79" t="str">
        <f>IFERROR(VLOOKUP(I151,Lists!A$4:B$11,2,FALSE),"")</f>
        <v/>
      </c>
      <c r="Z151" s="79" t="str">
        <f>IFERROR(VLOOKUP(#REF!,Lists!A$12:B$67,2,FALSE),"")</f>
        <v/>
      </c>
      <c r="AA151" s="82" t="str">
        <f t="shared" si="31"/>
        <v>P</v>
      </c>
      <c r="AB151" s="93" t="str">
        <f t="shared" si="32"/>
        <v>P</v>
      </c>
      <c r="AC151" s="93" t="str">
        <f>IF(L151&lt;&gt;0,IF(S151="Yes",IF(#REF!="","P",""),""),"")</f>
        <v/>
      </c>
      <c r="AD151" s="93" t="str">
        <f t="shared" si="33"/>
        <v/>
      </c>
      <c r="AE151" s="93" t="str">
        <f t="shared" si="34"/>
        <v/>
      </c>
      <c r="AF151" s="93" t="str">
        <f t="shared" si="35"/>
        <v/>
      </c>
      <c r="AS151" s="76"/>
      <c r="BO151" s="64" t="str">
        <f t="shared" si="36"/>
        <v/>
      </c>
      <c r="BP151" s="64" t="str">
        <f t="shared" si="37"/>
        <v/>
      </c>
      <c r="BQ151" s="64" t="str">
        <f t="shared" si="38"/>
        <v/>
      </c>
      <c r="BR151" s="64" t="str">
        <f t="shared" si="39"/>
        <v/>
      </c>
      <c r="BU151" s="64" t="str">
        <f t="shared" si="40"/>
        <v/>
      </c>
      <c r="CY151" s="38" t="str">
        <f t="shared" si="43"/>
        <v>P</v>
      </c>
    </row>
    <row r="152" spans="1:103" ht="20.100000000000001" customHeight="1" x14ac:dyDescent="0.3">
      <c r="A152" s="82">
        <f>ROW()</f>
        <v>152</v>
      </c>
      <c r="B152" s="129" t="str">
        <f t="shared" si="41"/>
        <v/>
      </c>
      <c r="C152" s="129" t="str">
        <f t="shared" si="30"/>
        <v/>
      </c>
      <c r="D152" s="129" t="str">
        <f>IF(C152="","",COUNTIFS(C$11:C152,"&gt;0"))</f>
        <v/>
      </c>
      <c r="E152" s="52"/>
      <c r="F152" s="53"/>
      <c r="G152" s="53"/>
      <c r="H152" s="52"/>
      <c r="I152" s="163"/>
      <c r="J152" s="63"/>
      <c r="K152" s="246"/>
      <c r="L152" s="245" t="str">
        <f t="shared" si="44"/>
        <v/>
      </c>
      <c r="M152" s="173" t="str">
        <f>IFERROR(VLOOKUP(J152,Lists!J$4:L$653,2,FALSE),"")</f>
        <v/>
      </c>
      <c r="N152" s="174" t="str">
        <f>IFERROR(VLOOKUP(J152,Lists!J$4:L$653,3,FALSE),"")</f>
        <v/>
      </c>
      <c r="O152" s="175" t="str">
        <f t="shared" si="42"/>
        <v/>
      </c>
      <c r="P152" s="61"/>
      <c r="Q152" s="164"/>
      <c r="R152" s="164"/>
      <c r="S152" s="85"/>
      <c r="T152" s="97"/>
      <c r="U152" s="52"/>
      <c r="V152" s="85"/>
      <c r="W152" s="98"/>
      <c r="X152" s="107"/>
      <c r="Y152" s="79" t="str">
        <f>IFERROR(VLOOKUP(I152,Lists!A$4:B$11,2,FALSE),"")</f>
        <v/>
      </c>
      <c r="Z152" s="79" t="str">
        <f>IFERROR(VLOOKUP(#REF!,Lists!A$12:B$67,2,FALSE),"")</f>
        <v/>
      </c>
      <c r="AA152" s="82" t="str">
        <f t="shared" si="31"/>
        <v>P</v>
      </c>
      <c r="AB152" s="93" t="str">
        <f t="shared" si="32"/>
        <v>P</v>
      </c>
      <c r="AC152" s="93" t="str">
        <f>IF(L152&lt;&gt;0,IF(S152="Yes",IF(#REF!="","P",""),""),"")</f>
        <v/>
      </c>
      <c r="AD152" s="93" t="str">
        <f t="shared" si="33"/>
        <v/>
      </c>
      <c r="AE152" s="93" t="str">
        <f t="shared" si="34"/>
        <v/>
      </c>
      <c r="AF152" s="93" t="str">
        <f t="shared" si="35"/>
        <v/>
      </c>
      <c r="AS152" s="76"/>
      <c r="BO152" s="64" t="str">
        <f t="shared" si="36"/>
        <v/>
      </c>
      <c r="BP152" s="64" t="str">
        <f t="shared" si="37"/>
        <v/>
      </c>
      <c r="BQ152" s="64" t="str">
        <f t="shared" si="38"/>
        <v/>
      </c>
      <c r="BR152" s="64" t="str">
        <f t="shared" si="39"/>
        <v/>
      </c>
      <c r="BU152" s="64" t="str">
        <f t="shared" si="40"/>
        <v/>
      </c>
      <c r="CY152" s="38" t="str">
        <f t="shared" si="43"/>
        <v>P</v>
      </c>
    </row>
    <row r="153" spans="1:103" ht="20.100000000000001" customHeight="1" x14ac:dyDescent="0.3">
      <c r="A153" s="82">
        <f>ROW()</f>
        <v>153</v>
      </c>
      <c r="B153" s="129" t="str">
        <f t="shared" si="41"/>
        <v/>
      </c>
      <c r="C153" s="129" t="str">
        <f t="shared" si="30"/>
        <v/>
      </c>
      <c r="D153" s="129" t="str">
        <f>IF(C153="","",COUNTIFS(C$11:C153,"&gt;0"))</f>
        <v/>
      </c>
      <c r="E153" s="52"/>
      <c r="F153" s="53"/>
      <c r="G153" s="53"/>
      <c r="H153" s="52"/>
      <c r="I153" s="163"/>
      <c r="J153" s="63"/>
      <c r="K153" s="246"/>
      <c r="L153" s="245" t="str">
        <f t="shared" si="44"/>
        <v/>
      </c>
      <c r="M153" s="173" t="str">
        <f>IFERROR(VLOOKUP(J153,Lists!J$4:L$653,2,FALSE),"")</f>
        <v/>
      </c>
      <c r="N153" s="174" t="str">
        <f>IFERROR(VLOOKUP(J153,Lists!J$4:L$653,3,FALSE),"")</f>
        <v/>
      </c>
      <c r="O153" s="175" t="str">
        <f t="shared" si="42"/>
        <v/>
      </c>
      <c r="P153" s="61"/>
      <c r="Q153" s="164"/>
      <c r="R153" s="164"/>
      <c r="S153" s="85"/>
      <c r="T153" s="97"/>
      <c r="U153" s="52"/>
      <c r="V153" s="85"/>
      <c r="W153" s="98"/>
      <c r="X153" s="107"/>
      <c r="Y153" s="79" t="str">
        <f>IFERROR(VLOOKUP(I153,Lists!A$4:B$11,2,FALSE),"")</f>
        <v/>
      </c>
      <c r="Z153" s="79" t="str">
        <f>IFERROR(VLOOKUP(#REF!,Lists!A$12:B$67,2,FALSE),"")</f>
        <v/>
      </c>
      <c r="AA153" s="82" t="str">
        <f t="shared" si="31"/>
        <v>P</v>
      </c>
      <c r="AB153" s="93" t="str">
        <f t="shared" si="32"/>
        <v>P</v>
      </c>
      <c r="AC153" s="93" t="str">
        <f>IF(L153&lt;&gt;0,IF(S153="Yes",IF(#REF!="","P",""),""),"")</f>
        <v/>
      </c>
      <c r="AD153" s="93" t="str">
        <f t="shared" si="33"/>
        <v/>
      </c>
      <c r="AE153" s="93" t="str">
        <f t="shared" si="34"/>
        <v/>
      </c>
      <c r="AF153" s="93" t="str">
        <f t="shared" si="35"/>
        <v/>
      </c>
      <c r="AS153" s="76"/>
      <c r="BO153" s="64" t="str">
        <f t="shared" si="36"/>
        <v/>
      </c>
      <c r="BP153" s="64" t="str">
        <f t="shared" si="37"/>
        <v/>
      </c>
      <c r="BQ153" s="64" t="str">
        <f t="shared" si="38"/>
        <v/>
      </c>
      <c r="BR153" s="64" t="str">
        <f t="shared" si="39"/>
        <v/>
      </c>
      <c r="BU153" s="64" t="str">
        <f t="shared" si="40"/>
        <v/>
      </c>
      <c r="CY153" s="38" t="str">
        <f t="shared" si="43"/>
        <v>P</v>
      </c>
    </row>
    <row r="154" spans="1:103" ht="20.100000000000001" customHeight="1" x14ac:dyDescent="0.3">
      <c r="A154" s="82">
        <f>ROW()</f>
        <v>154</v>
      </c>
      <c r="B154" s="129" t="str">
        <f t="shared" si="41"/>
        <v/>
      </c>
      <c r="C154" s="129" t="str">
        <f t="shared" si="30"/>
        <v/>
      </c>
      <c r="D154" s="129" t="str">
        <f>IF(C154="","",COUNTIFS(C$11:C154,"&gt;0"))</f>
        <v/>
      </c>
      <c r="E154" s="52"/>
      <c r="F154" s="53"/>
      <c r="G154" s="53"/>
      <c r="H154" s="52"/>
      <c r="I154" s="163"/>
      <c r="J154" s="63"/>
      <c r="K154" s="246"/>
      <c r="L154" s="245" t="str">
        <f t="shared" si="44"/>
        <v/>
      </c>
      <c r="M154" s="173" t="str">
        <f>IFERROR(VLOOKUP(J154,Lists!J$4:L$653,2,FALSE),"")</f>
        <v/>
      </c>
      <c r="N154" s="174" t="str">
        <f>IFERROR(VLOOKUP(J154,Lists!J$4:L$653,3,FALSE),"")</f>
        <v/>
      </c>
      <c r="O154" s="175" t="str">
        <f t="shared" si="42"/>
        <v/>
      </c>
      <c r="P154" s="61"/>
      <c r="Q154" s="164"/>
      <c r="R154" s="164"/>
      <c r="S154" s="85"/>
      <c r="T154" s="97"/>
      <c r="U154" s="52"/>
      <c r="V154" s="85"/>
      <c r="W154" s="98"/>
      <c r="X154" s="107"/>
      <c r="Y154" s="79" t="str">
        <f>IFERROR(VLOOKUP(I154,Lists!A$4:B$11,2,FALSE),"")</f>
        <v/>
      </c>
      <c r="Z154" s="79" t="str">
        <f>IFERROR(VLOOKUP(#REF!,Lists!A$12:B$67,2,FALSE),"")</f>
        <v/>
      </c>
      <c r="AA154" s="82" t="str">
        <f t="shared" si="31"/>
        <v>P</v>
      </c>
      <c r="AB154" s="93" t="str">
        <f t="shared" si="32"/>
        <v>P</v>
      </c>
      <c r="AC154" s="93" t="str">
        <f>IF(L154&lt;&gt;0,IF(S154="Yes",IF(#REF!="","P",""),""),"")</f>
        <v/>
      </c>
      <c r="AD154" s="93" t="str">
        <f t="shared" si="33"/>
        <v/>
      </c>
      <c r="AE154" s="93" t="str">
        <f t="shared" si="34"/>
        <v/>
      </c>
      <c r="AF154" s="93" t="str">
        <f t="shared" si="35"/>
        <v/>
      </c>
      <c r="BO154" s="64" t="str">
        <f t="shared" si="36"/>
        <v/>
      </c>
      <c r="BP154" s="64" t="str">
        <f t="shared" si="37"/>
        <v/>
      </c>
      <c r="BQ154" s="64" t="str">
        <f t="shared" si="38"/>
        <v/>
      </c>
      <c r="BR154" s="64" t="str">
        <f t="shared" si="39"/>
        <v/>
      </c>
      <c r="BU154" s="64" t="str">
        <f t="shared" si="40"/>
        <v/>
      </c>
      <c r="CY154" s="38" t="str">
        <f t="shared" si="43"/>
        <v>P</v>
      </c>
    </row>
    <row r="155" spans="1:103" ht="20.100000000000001" customHeight="1" x14ac:dyDescent="0.3">
      <c r="A155" s="82">
        <f>ROW()</f>
        <v>155</v>
      </c>
      <c r="B155" s="129" t="str">
        <f t="shared" si="41"/>
        <v/>
      </c>
      <c r="C155" s="129" t="str">
        <f t="shared" si="30"/>
        <v/>
      </c>
      <c r="D155" s="129" t="str">
        <f>IF(C155="","",COUNTIFS(C$11:C155,"&gt;0"))</f>
        <v/>
      </c>
      <c r="E155" s="52"/>
      <c r="F155" s="53"/>
      <c r="G155" s="53"/>
      <c r="H155" s="52"/>
      <c r="I155" s="163"/>
      <c r="J155" s="63"/>
      <c r="K155" s="246"/>
      <c r="L155" s="245" t="str">
        <f t="shared" si="44"/>
        <v/>
      </c>
      <c r="M155" s="173" t="str">
        <f>IFERROR(VLOOKUP(J155,Lists!J$4:L$653,2,FALSE),"")</f>
        <v/>
      </c>
      <c r="N155" s="174" t="str">
        <f>IFERROR(VLOOKUP(J155,Lists!J$4:L$653,3,FALSE),"")</f>
        <v/>
      </c>
      <c r="O155" s="175" t="str">
        <f t="shared" si="42"/>
        <v/>
      </c>
      <c r="P155" s="61"/>
      <c r="Q155" s="164"/>
      <c r="R155" s="164"/>
      <c r="S155" s="85"/>
      <c r="T155" s="97"/>
      <c r="U155" s="52"/>
      <c r="V155" s="85"/>
      <c r="W155" s="98"/>
      <c r="X155" s="107"/>
      <c r="Y155" s="79" t="str">
        <f>IFERROR(VLOOKUP(I155,Lists!A$4:B$11,2,FALSE),"")</f>
        <v/>
      </c>
      <c r="Z155" s="79" t="str">
        <f>IFERROR(VLOOKUP(#REF!,Lists!A$12:B$67,2,FALSE),"")</f>
        <v/>
      </c>
      <c r="AA155" s="82" t="str">
        <f t="shared" si="31"/>
        <v>P</v>
      </c>
      <c r="AB155" s="93" t="str">
        <f t="shared" si="32"/>
        <v>P</v>
      </c>
      <c r="AC155" s="93" t="str">
        <f>IF(L155&lt;&gt;0,IF(S155="Yes",IF(#REF!="","P",""),""),"")</f>
        <v/>
      </c>
      <c r="AD155" s="93" t="str">
        <f t="shared" si="33"/>
        <v/>
      </c>
      <c r="AE155" s="93" t="str">
        <f t="shared" si="34"/>
        <v/>
      </c>
      <c r="AF155" s="93" t="str">
        <f t="shared" si="35"/>
        <v/>
      </c>
      <c r="BO155" s="64" t="str">
        <f t="shared" si="36"/>
        <v/>
      </c>
      <c r="BP155" s="64" t="str">
        <f t="shared" si="37"/>
        <v/>
      </c>
      <c r="BQ155" s="64" t="str">
        <f t="shared" si="38"/>
        <v/>
      </c>
      <c r="BR155" s="64" t="str">
        <f t="shared" si="39"/>
        <v/>
      </c>
      <c r="BU155" s="64" t="str">
        <f t="shared" si="40"/>
        <v/>
      </c>
      <c r="CY155" s="38" t="str">
        <f t="shared" si="43"/>
        <v>P</v>
      </c>
    </row>
    <row r="156" spans="1:103" ht="20.100000000000001" customHeight="1" x14ac:dyDescent="0.3">
      <c r="A156" s="82">
        <f>ROW()</f>
        <v>156</v>
      </c>
      <c r="B156" s="129" t="str">
        <f t="shared" si="41"/>
        <v/>
      </c>
      <c r="C156" s="129" t="str">
        <f t="shared" si="30"/>
        <v/>
      </c>
      <c r="D156" s="129" t="str">
        <f>IF(C156="","",COUNTIFS(C$11:C156,"&gt;0"))</f>
        <v/>
      </c>
      <c r="E156" s="52"/>
      <c r="F156" s="53"/>
      <c r="G156" s="53"/>
      <c r="H156" s="52"/>
      <c r="I156" s="163"/>
      <c r="J156" s="63"/>
      <c r="K156" s="246"/>
      <c r="L156" s="245" t="str">
        <f t="shared" si="44"/>
        <v/>
      </c>
      <c r="M156" s="173" t="str">
        <f>IFERROR(VLOOKUP(J156,Lists!J$4:L$653,2,FALSE),"")</f>
        <v/>
      </c>
      <c r="N156" s="174" t="str">
        <f>IFERROR(VLOOKUP(J156,Lists!J$4:L$653,3,FALSE),"")</f>
        <v/>
      </c>
      <c r="O156" s="175" t="str">
        <f t="shared" si="42"/>
        <v/>
      </c>
      <c r="P156" s="61"/>
      <c r="Q156" s="164"/>
      <c r="R156" s="164"/>
      <c r="S156" s="85"/>
      <c r="T156" s="97"/>
      <c r="U156" s="52"/>
      <c r="V156" s="85"/>
      <c r="W156" s="98"/>
      <c r="X156" s="107"/>
      <c r="Y156" s="79" t="str">
        <f>IFERROR(VLOOKUP(I156,Lists!A$4:B$11,2,FALSE),"")</f>
        <v/>
      </c>
      <c r="Z156" s="79" t="str">
        <f>IFERROR(VLOOKUP(#REF!,Lists!A$12:B$67,2,FALSE),"")</f>
        <v/>
      </c>
      <c r="AA156" s="82" t="str">
        <f t="shared" si="31"/>
        <v>P</v>
      </c>
      <c r="AB156" s="93" t="str">
        <f t="shared" si="32"/>
        <v>P</v>
      </c>
      <c r="AC156" s="93" t="str">
        <f>IF(L156&lt;&gt;0,IF(S156="Yes",IF(#REF!="","P",""),""),"")</f>
        <v/>
      </c>
      <c r="AD156" s="93" t="str">
        <f t="shared" si="33"/>
        <v/>
      </c>
      <c r="AE156" s="93" t="str">
        <f t="shared" si="34"/>
        <v/>
      </c>
      <c r="AF156" s="93" t="str">
        <f t="shared" si="35"/>
        <v/>
      </c>
      <c r="BO156" s="64" t="str">
        <f t="shared" si="36"/>
        <v/>
      </c>
      <c r="BP156" s="64" t="str">
        <f t="shared" si="37"/>
        <v/>
      </c>
      <c r="BQ156" s="64" t="str">
        <f t="shared" si="38"/>
        <v/>
      </c>
      <c r="BR156" s="64" t="str">
        <f t="shared" si="39"/>
        <v/>
      </c>
      <c r="BU156" s="64" t="str">
        <f t="shared" si="40"/>
        <v/>
      </c>
      <c r="CY156" s="38" t="str">
        <f t="shared" si="43"/>
        <v>P</v>
      </c>
    </row>
    <row r="157" spans="1:103" ht="20.100000000000001" customHeight="1" x14ac:dyDescent="0.3">
      <c r="A157" s="82">
        <f>ROW()</f>
        <v>157</v>
      </c>
      <c r="B157" s="129" t="str">
        <f t="shared" si="41"/>
        <v/>
      </c>
      <c r="C157" s="129" t="str">
        <f t="shared" si="30"/>
        <v/>
      </c>
      <c r="D157" s="129" t="str">
        <f>IF(C157="","",COUNTIFS(C$11:C157,"&gt;0"))</f>
        <v/>
      </c>
      <c r="E157" s="52"/>
      <c r="F157" s="53"/>
      <c r="G157" s="53"/>
      <c r="H157" s="52"/>
      <c r="I157" s="163"/>
      <c r="J157" s="63"/>
      <c r="K157" s="246"/>
      <c r="L157" s="245" t="str">
        <f t="shared" si="44"/>
        <v/>
      </c>
      <c r="M157" s="173" t="str">
        <f>IFERROR(VLOOKUP(J157,Lists!J$4:L$653,2,FALSE),"")</f>
        <v/>
      </c>
      <c r="N157" s="174" t="str">
        <f>IFERROR(VLOOKUP(J157,Lists!J$4:L$653,3,FALSE),"")</f>
        <v/>
      </c>
      <c r="O157" s="175" t="str">
        <f t="shared" si="42"/>
        <v/>
      </c>
      <c r="P157" s="61"/>
      <c r="Q157" s="164"/>
      <c r="R157" s="164"/>
      <c r="S157" s="85"/>
      <c r="T157" s="97"/>
      <c r="U157" s="52"/>
      <c r="V157" s="85"/>
      <c r="W157" s="98"/>
      <c r="X157" s="107"/>
      <c r="Y157" s="79" t="str">
        <f>IFERROR(VLOOKUP(I157,Lists!A$4:B$11,2,FALSE),"")</f>
        <v/>
      </c>
      <c r="Z157" s="79" t="str">
        <f>IFERROR(VLOOKUP(#REF!,Lists!A$12:B$67,2,FALSE),"")</f>
        <v/>
      </c>
      <c r="AA157" s="82" t="str">
        <f t="shared" si="31"/>
        <v>P</v>
      </c>
      <c r="AB157" s="93" t="str">
        <f t="shared" si="32"/>
        <v>P</v>
      </c>
      <c r="AC157" s="93" t="str">
        <f>IF(L157&lt;&gt;0,IF(S157="Yes",IF(#REF!="","P",""),""),"")</f>
        <v/>
      </c>
      <c r="AD157" s="93" t="str">
        <f t="shared" si="33"/>
        <v/>
      </c>
      <c r="AE157" s="93" t="str">
        <f t="shared" si="34"/>
        <v/>
      </c>
      <c r="AF157" s="93" t="str">
        <f t="shared" si="35"/>
        <v/>
      </c>
      <c r="BO157" s="64" t="str">
        <f t="shared" si="36"/>
        <v/>
      </c>
      <c r="BP157" s="64" t="str">
        <f t="shared" si="37"/>
        <v/>
      </c>
      <c r="BQ157" s="64" t="str">
        <f t="shared" si="38"/>
        <v/>
      </c>
      <c r="BR157" s="64" t="str">
        <f t="shared" si="39"/>
        <v/>
      </c>
      <c r="BU157" s="64" t="str">
        <f t="shared" si="40"/>
        <v/>
      </c>
      <c r="CY157" s="38" t="str">
        <f t="shared" si="43"/>
        <v>P</v>
      </c>
    </row>
    <row r="158" spans="1:103" ht="20.100000000000001" customHeight="1" x14ac:dyDescent="0.3">
      <c r="A158" s="82">
        <f>ROW()</f>
        <v>158</v>
      </c>
      <c r="B158" s="129" t="str">
        <f t="shared" si="41"/>
        <v/>
      </c>
      <c r="C158" s="129" t="str">
        <f t="shared" si="30"/>
        <v/>
      </c>
      <c r="D158" s="129" t="str">
        <f>IF(C158="","",COUNTIFS(C$11:C158,"&gt;0"))</f>
        <v/>
      </c>
      <c r="E158" s="52"/>
      <c r="F158" s="53"/>
      <c r="G158" s="53"/>
      <c r="H158" s="52"/>
      <c r="I158" s="163"/>
      <c r="J158" s="63"/>
      <c r="K158" s="246"/>
      <c r="L158" s="245" t="str">
        <f t="shared" si="44"/>
        <v/>
      </c>
      <c r="M158" s="173" t="str">
        <f>IFERROR(VLOOKUP(J158,Lists!J$4:L$653,2,FALSE),"")</f>
        <v/>
      </c>
      <c r="N158" s="174" t="str">
        <f>IFERROR(VLOOKUP(J158,Lists!J$4:L$653,3,FALSE),"")</f>
        <v/>
      </c>
      <c r="O158" s="175" t="str">
        <f t="shared" si="42"/>
        <v/>
      </c>
      <c r="P158" s="61"/>
      <c r="Q158" s="164"/>
      <c r="R158" s="164"/>
      <c r="S158" s="85"/>
      <c r="T158" s="97"/>
      <c r="U158" s="52"/>
      <c r="V158" s="85"/>
      <c r="W158" s="98"/>
      <c r="X158" s="107"/>
      <c r="Y158" s="79" t="str">
        <f>IFERROR(VLOOKUP(I158,Lists!A$4:B$11,2,FALSE),"")</f>
        <v/>
      </c>
      <c r="Z158" s="79" t="str">
        <f>IFERROR(VLOOKUP(#REF!,Lists!A$12:B$67,2,FALSE),"")</f>
        <v/>
      </c>
      <c r="AA158" s="82" t="str">
        <f t="shared" si="31"/>
        <v>P</v>
      </c>
      <c r="AB158" s="93" t="str">
        <f t="shared" si="32"/>
        <v>P</v>
      </c>
      <c r="AC158" s="93" t="str">
        <f>IF(L158&lt;&gt;0,IF(S158="Yes",IF(#REF!="","P",""),""),"")</f>
        <v/>
      </c>
      <c r="AD158" s="93" t="str">
        <f t="shared" si="33"/>
        <v/>
      </c>
      <c r="AE158" s="93" t="str">
        <f t="shared" si="34"/>
        <v/>
      </c>
      <c r="AF158" s="93" t="str">
        <f t="shared" si="35"/>
        <v/>
      </c>
      <c r="AS158" s="76"/>
      <c r="BO158" s="64" t="str">
        <f t="shared" si="36"/>
        <v/>
      </c>
      <c r="BP158" s="64" t="str">
        <f t="shared" si="37"/>
        <v/>
      </c>
      <c r="BQ158" s="64" t="str">
        <f t="shared" si="38"/>
        <v/>
      </c>
      <c r="BR158" s="64" t="str">
        <f t="shared" si="39"/>
        <v/>
      </c>
      <c r="BU158" s="64" t="str">
        <f t="shared" si="40"/>
        <v/>
      </c>
      <c r="CY158" s="38" t="str">
        <f t="shared" si="43"/>
        <v>P</v>
      </c>
    </row>
    <row r="159" spans="1:103" ht="20.100000000000001" customHeight="1" x14ac:dyDescent="0.3">
      <c r="A159" s="82">
        <f>ROW()</f>
        <v>159</v>
      </c>
      <c r="B159" s="129" t="str">
        <f t="shared" si="41"/>
        <v/>
      </c>
      <c r="C159" s="129" t="str">
        <f t="shared" si="30"/>
        <v/>
      </c>
      <c r="D159" s="129" t="str">
        <f>IF(C159="","",COUNTIFS(C$11:C159,"&gt;0"))</f>
        <v/>
      </c>
      <c r="E159" s="52"/>
      <c r="F159" s="53"/>
      <c r="G159" s="53"/>
      <c r="H159" s="52"/>
      <c r="I159" s="163"/>
      <c r="J159" s="63"/>
      <c r="K159" s="246"/>
      <c r="L159" s="245" t="str">
        <f t="shared" si="44"/>
        <v/>
      </c>
      <c r="M159" s="173" t="str">
        <f>IFERROR(VLOOKUP(J159,Lists!J$4:L$653,2,FALSE),"")</f>
        <v/>
      </c>
      <c r="N159" s="174" t="str">
        <f>IFERROR(VLOOKUP(J159,Lists!J$4:L$653,3,FALSE),"")</f>
        <v/>
      </c>
      <c r="O159" s="175" t="str">
        <f t="shared" si="42"/>
        <v/>
      </c>
      <c r="P159" s="61"/>
      <c r="Q159" s="164"/>
      <c r="R159" s="164"/>
      <c r="S159" s="85"/>
      <c r="T159" s="97"/>
      <c r="U159" s="52"/>
      <c r="V159" s="85"/>
      <c r="W159" s="98"/>
      <c r="X159" s="107"/>
      <c r="Y159" s="79" t="str">
        <f>IFERROR(VLOOKUP(I159,Lists!A$4:B$11,2,FALSE),"")</f>
        <v/>
      </c>
      <c r="Z159" s="79" t="str">
        <f>IFERROR(VLOOKUP(#REF!,Lists!A$12:B$67,2,FALSE),"")</f>
        <v/>
      </c>
      <c r="AA159" s="82" t="str">
        <f t="shared" si="31"/>
        <v>P</v>
      </c>
      <c r="AB159" s="93" t="str">
        <f t="shared" si="32"/>
        <v>P</v>
      </c>
      <c r="AC159" s="93" t="str">
        <f>IF(L159&lt;&gt;0,IF(S159="Yes",IF(#REF!="","P",""),""),"")</f>
        <v/>
      </c>
      <c r="AD159" s="93" t="str">
        <f t="shared" si="33"/>
        <v/>
      </c>
      <c r="AE159" s="93" t="str">
        <f t="shared" si="34"/>
        <v/>
      </c>
      <c r="AF159" s="93" t="str">
        <f t="shared" si="35"/>
        <v/>
      </c>
      <c r="BO159" s="64" t="str">
        <f t="shared" si="36"/>
        <v/>
      </c>
      <c r="BP159" s="64" t="str">
        <f t="shared" si="37"/>
        <v/>
      </c>
      <c r="BQ159" s="64" t="str">
        <f t="shared" si="38"/>
        <v/>
      </c>
      <c r="BR159" s="64" t="str">
        <f t="shared" si="39"/>
        <v/>
      </c>
      <c r="BU159" s="64" t="str">
        <f t="shared" si="40"/>
        <v/>
      </c>
      <c r="CY159" s="38" t="str">
        <f t="shared" si="43"/>
        <v>P</v>
      </c>
    </row>
    <row r="160" spans="1:103" ht="20.100000000000001" customHeight="1" x14ac:dyDescent="0.3">
      <c r="A160" s="82">
        <f>ROW()</f>
        <v>160</v>
      </c>
      <c r="B160" s="129" t="str">
        <f t="shared" si="41"/>
        <v/>
      </c>
      <c r="C160" s="129" t="str">
        <f t="shared" si="30"/>
        <v/>
      </c>
      <c r="D160" s="129" t="str">
        <f>IF(C160="","",COUNTIFS(C$11:C160,"&gt;0"))</f>
        <v/>
      </c>
      <c r="E160" s="52"/>
      <c r="F160" s="53"/>
      <c r="G160" s="53"/>
      <c r="H160" s="52"/>
      <c r="I160" s="163"/>
      <c r="J160" s="63"/>
      <c r="K160" s="246"/>
      <c r="L160" s="245" t="str">
        <f t="shared" si="44"/>
        <v/>
      </c>
      <c r="M160" s="173" t="str">
        <f>IFERROR(VLOOKUP(J160,Lists!J$4:L$653,2,FALSE),"")</f>
        <v/>
      </c>
      <c r="N160" s="174" t="str">
        <f>IFERROR(VLOOKUP(J160,Lists!J$4:L$653,3,FALSE),"")</f>
        <v/>
      </c>
      <c r="O160" s="175" t="str">
        <f t="shared" si="42"/>
        <v/>
      </c>
      <c r="P160" s="61"/>
      <c r="Q160" s="164"/>
      <c r="R160" s="164"/>
      <c r="S160" s="85"/>
      <c r="T160" s="97"/>
      <c r="U160" s="52"/>
      <c r="V160" s="85"/>
      <c r="W160" s="98"/>
      <c r="X160" s="107"/>
      <c r="Y160" s="79" t="str">
        <f>IFERROR(VLOOKUP(I160,Lists!A$4:B$11,2,FALSE),"")</f>
        <v/>
      </c>
      <c r="Z160" s="79" t="str">
        <f>IFERROR(VLOOKUP(#REF!,Lists!A$12:B$67,2,FALSE),"")</f>
        <v/>
      </c>
      <c r="AA160" s="82" t="str">
        <f t="shared" si="31"/>
        <v>P</v>
      </c>
      <c r="AB160" s="93" t="str">
        <f t="shared" si="32"/>
        <v>P</v>
      </c>
      <c r="AC160" s="93" t="str">
        <f>IF(L160&lt;&gt;0,IF(S160="Yes",IF(#REF!="","P",""),""),"")</f>
        <v/>
      </c>
      <c r="AD160" s="93" t="str">
        <f t="shared" si="33"/>
        <v/>
      </c>
      <c r="AE160" s="93" t="str">
        <f t="shared" si="34"/>
        <v/>
      </c>
      <c r="AF160" s="93" t="str">
        <f t="shared" si="35"/>
        <v/>
      </c>
      <c r="BO160" s="64" t="str">
        <f t="shared" si="36"/>
        <v/>
      </c>
      <c r="BP160" s="64" t="str">
        <f t="shared" si="37"/>
        <v/>
      </c>
      <c r="BQ160" s="64" t="str">
        <f t="shared" si="38"/>
        <v/>
      </c>
      <c r="BR160" s="64" t="str">
        <f t="shared" si="39"/>
        <v/>
      </c>
      <c r="BU160" s="64" t="str">
        <f t="shared" si="40"/>
        <v/>
      </c>
      <c r="CY160" s="38" t="str">
        <f t="shared" si="43"/>
        <v>P</v>
      </c>
    </row>
    <row r="161" spans="1:103" ht="20.100000000000001" customHeight="1" x14ac:dyDescent="0.3">
      <c r="A161" s="82">
        <f>ROW()</f>
        <v>161</v>
      </c>
      <c r="B161" s="129" t="str">
        <f t="shared" si="41"/>
        <v/>
      </c>
      <c r="C161" s="129" t="str">
        <f t="shared" si="30"/>
        <v/>
      </c>
      <c r="D161" s="129" t="str">
        <f>IF(C161="","",COUNTIFS(C$11:C161,"&gt;0"))</f>
        <v/>
      </c>
      <c r="E161" s="52"/>
      <c r="F161" s="53"/>
      <c r="G161" s="53"/>
      <c r="H161" s="52"/>
      <c r="I161" s="163"/>
      <c r="J161" s="63"/>
      <c r="K161" s="246"/>
      <c r="L161" s="245" t="str">
        <f t="shared" si="44"/>
        <v/>
      </c>
      <c r="M161" s="173" t="str">
        <f>IFERROR(VLOOKUP(J161,Lists!J$4:L$653,2,FALSE),"")</f>
        <v/>
      </c>
      <c r="N161" s="174" t="str">
        <f>IFERROR(VLOOKUP(J161,Lists!J$4:L$653,3,FALSE),"")</f>
        <v/>
      </c>
      <c r="O161" s="175" t="str">
        <f t="shared" si="42"/>
        <v/>
      </c>
      <c r="P161" s="61"/>
      <c r="Q161" s="164"/>
      <c r="R161" s="164"/>
      <c r="S161" s="85"/>
      <c r="T161" s="97"/>
      <c r="U161" s="52"/>
      <c r="V161" s="85"/>
      <c r="W161" s="98"/>
      <c r="X161" s="107"/>
      <c r="Y161" s="79" t="str">
        <f>IFERROR(VLOOKUP(I161,Lists!A$4:B$11,2,FALSE),"")</f>
        <v/>
      </c>
      <c r="Z161" s="79" t="str">
        <f>IFERROR(VLOOKUP(#REF!,Lists!A$12:B$67,2,FALSE),"")</f>
        <v/>
      </c>
      <c r="AA161" s="82" t="str">
        <f t="shared" si="31"/>
        <v>P</v>
      </c>
      <c r="AB161" s="93" t="str">
        <f t="shared" si="32"/>
        <v>P</v>
      </c>
      <c r="AC161" s="93" t="str">
        <f>IF(L161&lt;&gt;0,IF(S161="Yes",IF(#REF!="","P",""),""),"")</f>
        <v/>
      </c>
      <c r="AD161" s="93" t="str">
        <f t="shared" si="33"/>
        <v/>
      </c>
      <c r="AE161" s="93" t="str">
        <f t="shared" si="34"/>
        <v/>
      </c>
      <c r="AF161" s="93" t="str">
        <f t="shared" si="35"/>
        <v/>
      </c>
      <c r="BO161" s="64" t="str">
        <f t="shared" si="36"/>
        <v/>
      </c>
      <c r="BP161" s="64" t="str">
        <f t="shared" si="37"/>
        <v/>
      </c>
      <c r="BQ161" s="64" t="str">
        <f t="shared" si="38"/>
        <v/>
      </c>
      <c r="BR161" s="64" t="str">
        <f t="shared" si="39"/>
        <v/>
      </c>
      <c r="BU161" s="64" t="str">
        <f t="shared" si="40"/>
        <v/>
      </c>
      <c r="CY161" s="38" t="str">
        <f t="shared" si="43"/>
        <v>P</v>
      </c>
    </row>
    <row r="162" spans="1:103" ht="20.100000000000001" customHeight="1" x14ac:dyDescent="0.3">
      <c r="A162" s="82">
        <f>ROW()</f>
        <v>162</v>
      </c>
      <c r="B162" s="129" t="str">
        <f t="shared" si="41"/>
        <v/>
      </c>
      <c r="C162" s="129" t="str">
        <f t="shared" si="30"/>
        <v/>
      </c>
      <c r="D162" s="129" t="str">
        <f>IF(C162="","",COUNTIFS(C$11:C162,"&gt;0"))</f>
        <v/>
      </c>
      <c r="E162" s="52"/>
      <c r="F162" s="53"/>
      <c r="G162" s="53"/>
      <c r="H162" s="52"/>
      <c r="I162" s="163"/>
      <c r="J162" s="63"/>
      <c r="K162" s="246"/>
      <c r="L162" s="245" t="str">
        <f t="shared" si="44"/>
        <v/>
      </c>
      <c r="M162" s="173" t="str">
        <f>IFERROR(VLOOKUP(J162,Lists!J$4:L$653,2,FALSE),"")</f>
        <v/>
      </c>
      <c r="N162" s="174" t="str">
        <f>IFERROR(VLOOKUP(J162,Lists!J$4:L$653,3,FALSE),"")</f>
        <v/>
      </c>
      <c r="O162" s="175" t="str">
        <f t="shared" si="42"/>
        <v/>
      </c>
      <c r="P162" s="61"/>
      <c r="Q162" s="164"/>
      <c r="R162" s="164"/>
      <c r="S162" s="85"/>
      <c r="T162" s="97"/>
      <c r="U162" s="52"/>
      <c r="V162" s="85"/>
      <c r="W162" s="98"/>
      <c r="X162" s="107"/>
      <c r="Y162" s="79" t="str">
        <f>IFERROR(VLOOKUP(I162,Lists!A$4:B$11,2,FALSE),"")</f>
        <v/>
      </c>
      <c r="Z162" s="79" t="str">
        <f>IFERROR(VLOOKUP(#REF!,Lists!A$12:B$67,2,FALSE),"")</f>
        <v/>
      </c>
      <c r="AA162" s="82" t="str">
        <f t="shared" si="31"/>
        <v>P</v>
      </c>
      <c r="AB162" s="93" t="str">
        <f t="shared" si="32"/>
        <v>P</v>
      </c>
      <c r="AC162" s="93" t="str">
        <f>IF(L162&lt;&gt;0,IF(S162="Yes",IF(#REF!="","P",""),""),"")</f>
        <v/>
      </c>
      <c r="AD162" s="93" t="str">
        <f t="shared" si="33"/>
        <v/>
      </c>
      <c r="AE162" s="93" t="str">
        <f t="shared" si="34"/>
        <v/>
      </c>
      <c r="AF162" s="93" t="str">
        <f t="shared" si="35"/>
        <v/>
      </c>
      <c r="BO162" s="64" t="str">
        <f t="shared" si="36"/>
        <v/>
      </c>
      <c r="BP162" s="64" t="str">
        <f t="shared" si="37"/>
        <v/>
      </c>
      <c r="BQ162" s="64" t="str">
        <f t="shared" si="38"/>
        <v/>
      </c>
      <c r="BR162" s="64" t="str">
        <f t="shared" si="39"/>
        <v/>
      </c>
      <c r="BU162" s="64" t="str">
        <f t="shared" si="40"/>
        <v/>
      </c>
      <c r="CY162" s="38" t="str">
        <f t="shared" si="43"/>
        <v>P</v>
      </c>
    </row>
    <row r="163" spans="1:103" ht="20.100000000000001" customHeight="1" x14ac:dyDescent="0.3">
      <c r="A163" s="82">
        <f>ROW()</f>
        <v>163</v>
      </c>
      <c r="B163" s="129" t="str">
        <f t="shared" si="41"/>
        <v/>
      </c>
      <c r="C163" s="129" t="str">
        <f t="shared" si="30"/>
        <v/>
      </c>
      <c r="D163" s="129" t="str">
        <f>IF(C163="","",COUNTIFS(C$11:C163,"&gt;0"))</f>
        <v/>
      </c>
      <c r="E163" s="52"/>
      <c r="F163" s="53"/>
      <c r="G163" s="53"/>
      <c r="H163" s="52"/>
      <c r="I163" s="163"/>
      <c r="J163" s="63"/>
      <c r="K163" s="246"/>
      <c r="L163" s="245" t="str">
        <f t="shared" si="44"/>
        <v/>
      </c>
      <c r="M163" s="173" t="str">
        <f>IFERROR(VLOOKUP(J163,Lists!J$4:L$653,2,FALSE),"")</f>
        <v/>
      </c>
      <c r="N163" s="174" t="str">
        <f>IFERROR(VLOOKUP(J163,Lists!J$4:L$653,3,FALSE),"")</f>
        <v/>
      </c>
      <c r="O163" s="175" t="str">
        <f t="shared" si="42"/>
        <v/>
      </c>
      <c r="P163" s="61"/>
      <c r="Q163" s="164"/>
      <c r="R163" s="164"/>
      <c r="S163" s="85"/>
      <c r="T163" s="97"/>
      <c r="U163" s="52"/>
      <c r="V163" s="85"/>
      <c r="W163" s="98"/>
      <c r="X163" s="107"/>
      <c r="Y163" s="79" t="str">
        <f>IFERROR(VLOOKUP(I163,Lists!A$4:B$11,2,FALSE),"")</f>
        <v/>
      </c>
      <c r="Z163" s="79" t="str">
        <f>IFERROR(VLOOKUP(#REF!,Lists!A$12:B$67,2,FALSE),"")</f>
        <v/>
      </c>
      <c r="AA163" s="82" t="str">
        <f t="shared" si="31"/>
        <v>P</v>
      </c>
      <c r="AB163" s="93" t="str">
        <f t="shared" si="32"/>
        <v>P</v>
      </c>
      <c r="AC163" s="93" t="str">
        <f>IF(L163&lt;&gt;0,IF(S163="Yes",IF(#REF!="","P",""),""),"")</f>
        <v/>
      </c>
      <c r="AD163" s="93" t="str">
        <f t="shared" si="33"/>
        <v/>
      </c>
      <c r="AE163" s="93" t="str">
        <f t="shared" si="34"/>
        <v/>
      </c>
      <c r="AF163" s="93" t="str">
        <f t="shared" si="35"/>
        <v/>
      </c>
      <c r="AS163" s="76"/>
      <c r="BO163" s="64" t="str">
        <f t="shared" si="36"/>
        <v/>
      </c>
      <c r="BP163" s="64" t="str">
        <f t="shared" si="37"/>
        <v/>
      </c>
      <c r="BQ163" s="64" t="str">
        <f t="shared" si="38"/>
        <v/>
      </c>
      <c r="BR163" s="64" t="str">
        <f t="shared" si="39"/>
        <v/>
      </c>
      <c r="BU163" s="64" t="str">
        <f t="shared" si="40"/>
        <v/>
      </c>
      <c r="CY163" s="38" t="str">
        <f t="shared" si="43"/>
        <v>P</v>
      </c>
    </row>
    <row r="164" spans="1:103" ht="20.100000000000001" customHeight="1" x14ac:dyDescent="0.3">
      <c r="A164" s="82">
        <f>ROW()</f>
        <v>164</v>
      </c>
      <c r="B164" s="129" t="str">
        <f t="shared" si="41"/>
        <v/>
      </c>
      <c r="C164" s="129" t="str">
        <f t="shared" si="30"/>
        <v/>
      </c>
      <c r="D164" s="129" t="str">
        <f>IF(C164="","",COUNTIFS(C$11:C164,"&gt;0"))</f>
        <v/>
      </c>
      <c r="E164" s="52"/>
      <c r="F164" s="53"/>
      <c r="G164" s="53"/>
      <c r="H164" s="52"/>
      <c r="I164" s="163"/>
      <c r="J164" s="63"/>
      <c r="K164" s="246"/>
      <c r="L164" s="245" t="str">
        <f t="shared" si="44"/>
        <v/>
      </c>
      <c r="M164" s="173" t="str">
        <f>IFERROR(VLOOKUP(J164,Lists!J$4:L$653,2,FALSE),"")</f>
        <v/>
      </c>
      <c r="N164" s="174" t="str">
        <f>IFERROR(VLOOKUP(J164,Lists!J$4:L$653,3,FALSE),"")</f>
        <v/>
      </c>
      <c r="O164" s="175" t="str">
        <f t="shared" si="42"/>
        <v/>
      </c>
      <c r="P164" s="61"/>
      <c r="Q164" s="164"/>
      <c r="R164" s="164"/>
      <c r="S164" s="85"/>
      <c r="T164" s="97"/>
      <c r="U164" s="52"/>
      <c r="V164" s="85"/>
      <c r="W164" s="98"/>
      <c r="X164" s="107"/>
      <c r="Y164" s="79" t="str">
        <f>IFERROR(VLOOKUP(I164,Lists!A$4:B$11,2,FALSE),"")</f>
        <v/>
      </c>
      <c r="Z164" s="79" t="str">
        <f>IFERROR(VLOOKUP(#REF!,Lists!A$12:B$67,2,FALSE),"")</f>
        <v/>
      </c>
      <c r="AA164" s="82" t="str">
        <f t="shared" si="31"/>
        <v>P</v>
      </c>
      <c r="AB164" s="93" t="str">
        <f t="shared" si="32"/>
        <v>P</v>
      </c>
      <c r="AC164" s="93" t="str">
        <f>IF(L164&lt;&gt;0,IF(S164="Yes",IF(#REF!="","P",""),""),"")</f>
        <v/>
      </c>
      <c r="AD164" s="93" t="str">
        <f t="shared" si="33"/>
        <v/>
      </c>
      <c r="AE164" s="93" t="str">
        <f t="shared" si="34"/>
        <v/>
      </c>
      <c r="AF164" s="93" t="str">
        <f t="shared" si="35"/>
        <v/>
      </c>
      <c r="BO164" s="64" t="str">
        <f t="shared" si="36"/>
        <v/>
      </c>
      <c r="BP164" s="64" t="str">
        <f t="shared" si="37"/>
        <v/>
      </c>
      <c r="BQ164" s="64" t="str">
        <f t="shared" si="38"/>
        <v/>
      </c>
      <c r="BR164" s="64" t="str">
        <f t="shared" si="39"/>
        <v/>
      </c>
      <c r="BU164" s="64" t="str">
        <f t="shared" si="40"/>
        <v/>
      </c>
      <c r="CY164" s="38" t="str">
        <f t="shared" si="43"/>
        <v>P</v>
      </c>
    </row>
    <row r="165" spans="1:103" ht="20.100000000000001" customHeight="1" x14ac:dyDescent="0.3">
      <c r="A165" s="82">
        <f>ROW()</f>
        <v>165</v>
      </c>
      <c r="B165" s="129" t="str">
        <f t="shared" si="41"/>
        <v/>
      </c>
      <c r="C165" s="129" t="str">
        <f t="shared" si="30"/>
        <v/>
      </c>
      <c r="D165" s="129" t="str">
        <f>IF(C165="","",COUNTIFS(C$11:C165,"&gt;0"))</f>
        <v/>
      </c>
      <c r="E165" s="52"/>
      <c r="F165" s="53"/>
      <c r="G165" s="53"/>
      <c r="H165" s="52"/>
      <c r="I165" s="163"/>
      <c r="J165" s="63"/>
      <c r="K165" s="246"/>
      <c r="L165" s="245" t="str">
        <f t="shared" si="44"/>
        <v/>
      </c>
      <c r="M165" s="173" t="str">
        <f>IFERROR(VLOOKUP(J165,Lists!J$4:L$653,2,FALSE),"")</f>
        <v/>
      </c>
      <c r="N165" s="174" t="str">
        <f>IFERROR(VLOOKUP(J165,Lists!J$4:L$653,3,FALSE),"")</f>
        <v/>
      </c>
      <c r="O165" s="175" t="str">
        <f t="shared" si="42"/>
        <v/>
      </c>
      <c r="P165" s="61"/>
      <c r="Q165" s="164"/>
      <c r="R165" s="164"/>
      <c r="S165" s="85"/>
      <c r="T165" s="97"/>
      <c r="U165" s="52"/>
      <c r="V165" s="85"/>
      <c r="W165" s="98"/>
      <c r="X165" s="107"/>
      <c r="Y165" s="79" t="str">
        <f>IFERROR(VLOOKUP(I165,Lists!A$4:B$11,2,FALSE),"")</f>
        <v/>
      </c>
      <c r="Z165" s="79" t="str">
        <f>IFERROR(VLOOKUP(#REF!,Lists!A$12:B$67,2,FALSE),"")</f>
        <v/>
      </c>
      <c r="AA165" s="82" t="str">
        <f t="shared" si="31"/>
        <v>P</v>
      </c>
      <c r="AB165" s="93" t="str">
        <f t="shared" si="32"/>
        <v>P</v>
      </c>
      <c r="AC165" s="93" t="str">
        <f>IF(L165&lt;&gt;0,IF(S165="Yes",IF(#REF!="","P",""),""),"")</f>
        <v/>
      </c>
      <c r="AD165" s="93" t="str">
        <f t="shared" si="33"/>
        <v/>
      </c>
      <c r="AE165" s="93" t="str">
        <f t="shared" si="34"/>
        <v/>
      </c>
      <c r="AF165" s="93" t="str">
        <f t="shared" si="35"/>
        <v/>
      </c>
      <c r="BO165" s="64" t="str">
        <f t="shared" si="36"/>
        <v/>
      </c>
      <c r="BP165" s="64" t="str">
        <f t="shared" si="37"/>
        <v/>
      </c>
      <c r="BQ165" s="64" t="str">
        <f t="shared" si="38"/>
        <v/>
      </c>
      <c r="BR165" s="64" t="str">
        <f t="shared" si="39"/>
        <v/>
      </c>
      <c r="BU165" s="64" t="str">
        <f t="shared" si="40"/>
        <v/>
      </c>
      <c r="CY165" s="38" t="str">
        <f t="shared" si="43"/>
        <v>P</v>
      </c>
    </row>
    <row r="166" spans="1:103" ht="20.100000000000001" customHeight="1" x14ac:dyDescent="0.3">
      <c r="A166" s="82">
        <f>ROW()</f>
        <v>166</v>
      </c>
      <c r="B166" s="129" t="str">
        <f t="shared" si="41"/>
        <v/>
      </c>
      <c r="C166" s="129" t="str">
        <f t="shared" si="30"/>
        <v/>
      </c>
      <c r="D166" s="129" t="str">
        <f>IF(C166="","",COUNTIFS(C$11:C166,"&gt;0"))</f>
        <v/>
      </c>
      <c r="E166" s="52"/>
      <c r="F166" s="53"/>
      <c r="G166" s="53"/>
      <c r="H166" s="52"/>
      <c r="I166" s="163"/>
      <c r="J166" s="63"/>
      <c r="K166" s="246"/>
      <c r="L166" s="245" t="str">
        <f t="shared" si="44"/>
        <v/>
      </c>
      <c r="M166" s="173" t="str">
        <f>IFERROR(VLOOKUP(J166,Lists!J$4:L$653,2,FALSE),"")</f>
        <v/>
      </c>
      <c r="N166" s="174" t="str">
        <f>IFERROR(VLOOKUP(J166,Lists!J$4:L$653,3,FALSE),"")</f>
        <v/>
      </c>
      <c r="O166" s="175" t="str">
        <f t="shared" si="42"/>
        <v/>
      </c>
      <c r="P166" s="61"/>
      <c r="Q166" s="164"/>
      <c r="R166" s="164"/>
      <c r="S166" s="85"/>
      <c r="T166" s="97"/>
      <c r="U166" s="52"/>
      <c r="V166" s="85"/>
      <c r="W166" s="98"/>
      <c r="X166" s="107"/>
      <c r="Y166" s="79" t="str">
        <f>IFERROR(VLOOKUP(I166,Lists!A$4:B$11,2,FALSE),"")</f>
        <v/>
      </c>
      <c r="Z166" s="79" t="str">
        <f>IFERROR(VLOOKUP(#REF!,Lists!A$12:B$67,2,FALSE),"")</f>
        <v/>
      </c>
      <c r="AA166" s="82" t="str">
        <f t="shared" si="31"/>
        <v>P</v>
      </c>
      <c r="AB166" s="93" t="str">
        <f t="shared" si="32"/>
        <v>P</v>
      </c>
      <c r="AC166" s="93" t="str">
        <f>IF(L166&lt;&gt;0,IF(S166="Yes",IF(#REF!="","P",""),""),"")</f>
        <v/>
      </c>
      <c r="AD166" s="93" t="str">
        <f t="shared" si="33"/>
        <v/>
      </c>
      <c r="AE166" s="93" t="str">
        <f t="shared" si="34"/>
        <v/>
      </c>
      <c r="AF166" s="93" t="str">
        <f t="shared" si="35"/>
        <v/>
      </c>
      <c r="BO166" s="64" t="str">
        <f t="shared" si="36"/>
        <v/>
      </c>
      <c r="BP166" s="64" t="str">
        <f t="shared" si="37"/>
        <v/>
      </c>
      <c r="BQ166" s="64" t="str">
        <f t="shared" si="38"/>
        <v/>
      </c>
      <c r="BR166" s="64" t="str">
        <f t="shared" si="39"/>
        <v/>
      </c>
      <c r="BU166" s="64" t="str">
        <f t="shared" si="40"/>
        <v/>
      </c>
      <c r="CY166" s="38" t="str">
        <f t="shared" si="43"/>
        <v>P</v>
      </c>
    </row>
    <row r="167" spans="1:103" ht="20.100000000000001" customHeight="1" x14ac:dyDescent="0.3">
      <c r="A167" s="82">
        <f>ROW()</f>
        <v>167</v>
      </c>
      <c r="B167" s="129" t="str">
        <f t="shared" si="41"/>
        <v/>
      </c>
      <c r="C167" s="129" t="str">
        <f t="shared" si="30"/>
        <v/>
      </c>
      <c r="D167" s="129" t="str">
        <f>IF(C167="","",COUNTIFS(C$11:C167,"&gt;0"))</f>
        <v/>
      </c>
      <c r="E167" s="52"/>
      <c r="F167" s="53"/>
      <c r="G167" s="53"/>
      <c r="H167" s="52"/>
      <c r="I167" s="163"/>
      <c r="J167" s="63"/>
      <c r="K167" s="246"/>
      <c r="L167" s="245" t="str">
        <f t="shared" si="44"/>
        <v/>
      </c>
      <c r="M167" s="173" t="str">
        <f>IFERROR(VLOOKUP(J167,Lists!J$4:L$653,2,FALSE),"")</f>
        <v/>
      </c>
      <c r="N167" s="174" t="str">
        <f>IFERROR(VLOOKUP(J167,Lists!J$4:L$653,3,FALSE),"")</f>
        <v/>
      </c>
      <c r="O167" s="175" t="str">
        <f t="shared" si="42"/>
        <v/>
      </c>
      <c r="P167" s="61"/>
      <c r="Q167" s="164"/>
      <c r="R167" s="164"/>
      <c r="S167" s="85"/>
      <c r="T167" s="97"/>
      <c r="U167" s="52"/>
      <c r="V167" s="85"/>
      <c r="W167" s="98"/>
      <c r="X167" s="107"/>
      <c r="Y167" s="79" t="str">
        <f>IFERROR(VLOOKUP(I167,Lists!A$4:B$11,2,FALSE),"")</f>
        <v/>
      </c>
      <c r="Z167" s="79" t="str">
        <f>IFERROR(VLOOKUP(#REF!,Lists!A$12:B$67,2,FALSE),"")</f>
        <v/>
      </c>
      <c r="AA167" s="82" t="str">
        <f t="shared" si="31"/>
        <v>P</v>
      </c>
      <c r="AB167" s="93" t="str">
        <f t="shared" si="32"/>
        <v>P</v>
      </c>
      <c r="AC167" s="93" t="str">
        <f>IF(L167&lt;&gt;0,IF(S167="Yes",IF(#REF!="","P",""),""),"")</f>
        <v/>
      </c>
      <c r="AD167" s="93" t="str">
        <f t="shared" si="33"/>
        <v/>
      </c>
      <c r="AE167" s="93" t="str">
        <f t="shared" si="34"/>
        <v/>
      </c>
      <c r="AF167" s="93" t="str">
        <f t="shared" si="35"/>
        <v/>
      </c>
      <c r="BO167" s="64" t="str">
        <f t="shared" si="36"/>
        <v/>
      </c>
      <c r="BP167" s="64" t="str">
        <f t="shared" si="37"/>
        <v/>
      </c>
      <c r="BQ167" s="64" t="str">
        <f t="shared" si="38"/>
        <v/>
      </c>
      <c r="BR167" s="64" t="str">
        <f t="shared" si="39"/>
        <v/>
      </c>
      <c r="BU167" s="64" t="str">
        <f t="shared" si="40"/>
        <v/>
      </c>
      <c r="CY167" s="38" t="str">
        <f t="shared" si="43"/>
        <v>P</v>
      </c>
    </row>
    <row r="168" spans="1:103" ht="20.100000000000001" customHeight="1" x14ac:dyDescent="0.3">
      <c r="A168" s="82">
        <f>ROW()</f>
        <v>168</v>
      </c>
      <c r="B168" s="129" t="str">
        <f t="shared" si="41"/>
        <v/>
      </c>
      <c r="C168" s="129" t="str">
        <f t="shared" si="30"/>
        <v/>
      </c>
      <c r="D168" s="129" t="str">
        <f>IF(C168="","",COUNTIFS(C$11:C168,"&gt;0"))</f>
        <v/>
      </c>
      <c r="E168" s="52"/>
      <c r="F168" s="53"/>
      <c r="G168" s="53"/>
      <c r="H168" s="52"/>
      <c r="I168" s="163"/>
      <c r="J168" s="63"/>
      <c r="K168" s="246"/>
      <c r="L168" s="245" t="str">
        <f t="shared" si="44"/>
        <v/>
      </c>
      <c r="M168" s="173" t="str">
        <f>IFERROR(VLOOKUP(J168,Lists!J$4:L$653,2,FALSE),"")</f>
        <v/>
      </c>
      <c r="N168" s="174" t="str">
        <f>IFERROR(VLOOKUP(J168,Lists!J$4:L$653,3,FALSE),"")</f>
        <v/>
      </c>
      <c r="O168" s="175" t="str">
        <f t="shared" si="42"/>
        <v/>
      </c>
      <c r="P168" s="61"/>
      <c r="Q168" s="164"/>
      <c r="R168" s="164"/>
      <c r="S168" s="85"/>
      <c r="T168" s="97"/>
      <c r="U168" s="52"/>
      <c r="V168" s="85"/>
      <c r="W168" s="98"/>
      <c r="X168" s="107"/>
      <c r="Y168" s="79" t="str">
        <f>IFERROR(VLOOKUP(I168,Lists!A$4:B$11,2,FALSE),"")</f>
        <v/>
      </c>
      <c r="Z168" s="79" t="str">
        <f>IFERROR(VLOOKUP(#REF!,Lists!A$12:B$67,2,FALSE),"")</f>
        <v/>
      </c>
      <c r="AA168" s="82" t="str">
        <f t="shared" si="31"/>
        <v>P</v>
      </c>
      <c r="AB168" s="93" t="str">
        <f t="shared" si="32"/>
        <v>P</v>
      </c>
      <c r="AC168" s="93" t="str">
        <f>IF(L168&lt;&gt;0,IF(S168="Yes",IF(#REF!="","P",""),""),"")</f>
        <v/>
      </c>
      <c r="AD168" s="93" t="str">
        <f t="shared" si="33"/>
        <v/>
      </c>
      <c r="AE168" s="93" t="str">
        <f t="shared" si="34"/>
        <v/>
      </c>
      <c r="AF168" s="93" t="str">
        <f t="shared" si="35"/>
        <v/>
      </c>
      <c r="BO168" s="64" t="str">
        <f t="shared" si="36"/>
        <v/>
      </c>
      <c r="BP168" s="64" t="str">
        <f t="shared" si="37"/>
        <v/>
      </c>
      <c r="BQ168" s="64" t="str">
        <f t="shared" si="38"/>
        <v/>
      </c>
      <c r="BR168" s="64" t="str">
        <f t="shared" si="39"/>
        <v/>
      </c>
      <c r="BU168" s="64" t="str">
        <f t="shared" si="40"/>
        <v/>
      </c>
      <c r="CY168" s="38" t="str">
        <f t="shared" si="43"/>
        <v>P</v>
      </c>
    </row>
    <row r="169" spans="1:103" ht="20.100000000000001" customHeight="1" x14ac:dyDescent="0.3">
      <c r="A169" s="82">
        <f>ROW()</f>
        <v>169</v>
      </c>
      <c r="B169" s="129" t="str">
        <f t="shared" si="41"/>
        <v/>
      </c>
      <c r="C169" s="129" t="str">
        <f t="shared" si="30"/>
        <v/>
      </c>
      <c r="D169" s="129" t="str">
        <f>IF(C169="","",COUNTIFS(C$11:C169,"&gt;0"))</f>
        <v/>
      </c>
      <c r="E169" s="52"/>
      <c r="F169" s="53"/>
      <c r="G169" s="53"/>
      <c r="H169" s="52"/>
      <c r="I169" s="163"/>
      <c r="J169" s="63"/>
      <c r="K169" s="246"/>
      <c r="L169" s="245" t="str">
        <f t="shared" si="44"/>
        <v/>
      </c>
      <c r="M169" s="173" t="str">
        <f>IFERROR(VLOOKUP(J169,Lists!J$4:L$653,2,FALSE),"")</f>
        <v/>
      </c>
      <c r="N169" s="174" t="str">
        <f>IFERROR(VLOOKUP(J169,Lists!J$4:L$653,3,FALSE),"")</f>
        <v/>
      </c>
      <c r="O169" s="175" t="str">
        <f t="shared" si="42"/>
        <v/>
      </c>
      <c r="P169" s="61"/>
      <c r="Q169" s="164"/>
      <c r="R169" s="164"/>
      <c r="S169" s="85"/>
      <c r="T169" s="97"/>
      <c r="U169" s="52"/>
      <c r="V169" s="85"/>
      <c r="W169" s="98"/>
      <c r="X169" s="107"/>
      <c r="Y169" s="79" t="str">
        <f>IFERROR(VLOOKUP(I169,Lists!A$4:B$11,2,FALSE),"")</f>
        <v/>
      </c>
      <c r="Z169" s="79" t="str">
        <f>IFERROR(VLOOKUP(#REF!,Lists!A$12:B$67,2,FALSE),"")</f>
        <v/>
      </c>
      <c r="AA169" s="82" t="str">
        <f t="shared" si="31"/>
        <v>P</v>
      </c>
      <c r="AB169" s="93" t="str">
        <f t="shared" si="32"/>
        <v>P</v>
      </c>
      <c r="AC169" s="93" t="str">
        <f>IF(L169&lt;&gt;0,IF(S169="Yes",IF(#REF!="","P",""),""),"")</f>
        <v/>
      </c>
      <c r="AD169" s="93" t="str">
        <f t="shared" si="33"/>
        <v/>
      </c>
      <c r="AE169" s="93" t="str">
        <f t="shared" si="34"/>
        <v/>
      </c>
      <c r="AF169" s="93" t="str">
        <f t="shared" si="35"/>
        <v/>
      </c>
      <c r="BO169" s="64" t="str">
        <f t="shared" si="36"/>
        <v/>
      </c>
      <c r="BP169" s="64" t="str">
        <f t="shared" si="37"/>
        <v/>
      </c>
      <c r="BQ169" s="64" t="str">
        <f t="shared" si="38"/>
        <v/>
      </c>
      <c r="BR169" s="64" t="str">
        <f t="shared" si="39"/>
        <v/>
      </c>
      <c r="BU169" s="64" t="str">
        <f t="shared" si="40"/>
        <v/>
      </c>
      <c r="CY169" s="38" t="str">
        <f t="shared" si="43"/>
        <v>P</v>
      </c>
    </row>
    <row r="170" spans="1:103" ht="20.100000000000001" customHeight="1" x14ac:dyDescent="0.3">
      <c r="A170" s="82">
        <f>ROW()</f>
        <v>170</v>
      </c>
      <c r="B170" s="129" t="str">
        <f t="shared" si="41"/>
        <v/>
      </c>
      <c r="C170" s="129" t="str">
        <f t="shared" si="30"/>
        <v/>
      </c>
      <c r="D170" s="129" t="str">
        <f>IF(C170="","",COUNTIFS(C$11:C170,"&gt;0"))</f>
        <v/>
      </c>
      <c r="E170" s="52"/>
      <c r="F170" s="53"/>
      <c r="G170" s="53"/>
      <c r="H170" s="52"/>
      <c r="I170" s="163"/>
      <c r="J170" s="63"/>
      <c r="K170" s="246"/>
      <c r="L170" s="245" t="str">
        <f t="shared" si="44"/>
        <v/>
      </c>
      <c r="M170" s="173" t="str">
        <f>IFERROR(VLOOKUP(J170,Lists!J$4:L$653,2,FALSE),"")</f>
        <v/>
      </c>
      <c r="N170" s="174" t="str">
        <f>IFERROR(VLOOKUP(J170,Lists!J$4:L$653,3,FALSE),"")</f>
        <v/>
      </c>
      <c r="O170" s="175" t="str">
        <f t="shared" si="42"/>
        <v/>
      </c>
      <c r="P170" s="61"/>
      <c r="Q170" s="164"/>
      <c r="R170" s="164"/>
      <c r="S170" s="85"/>
      <c r="T170" s="97"/>
      <c r="U170" s="52"/>
      <c r="V170" s="85"/>
      <c r="W170" s="98"/>
      <c r="X170" s="107"/>
      <c r="Y170" s="79" t="str">
        <f>IFERROR(VLOOKUP(I170,Lists!A$4:B$11,2,FALSE),"")</f>
        <v/>
      </c>
      <c r="Z170" s="79" t="str">
        <f>IFERROR(VLOOKUP(#REF!,Lists!A$12:B$67,2,FALSE),"")</f>
        <v/>
      </c>
      <c r="AA170" s="82" t="str">
        <f t="shared" si="31"/>
        <v>P</v>
      </c>
      <c r="AB170" s="93" t="str">
        <f t="shared" si="32"/>
        <v>P</v>
      </c>
      <c r="AC170" s="93" t="str">
        <f>IF(L170&lt;&gt;0,IF(S170="Yes",IF(#REF!="","P",""),""),"")</f>
        <v/>
      </c>
      <c r="AD170" s="93" t="str">
        <f t="shared" si="33"/>
        <v/>
      </c>
      <c r="AE170" s="93" t="str">
        <f t="shared" si="34"/>
        <v/>
      </c>
      <c r="AF170" s="93" t="str">
        <f t="shared" si="35"/>
        <v/>
      </c>
      <c r="BO170" s="64" t="str">
        <f t="shared" si="36"/>
        <v/>
      </c>
      <c r="BP170" s="64" t="str">
        <f t="shared" si="37"/>
        <v/>
      </c>
      <c r="BQ170" s="64" t="str">
        <f t="shared" si="38"/>
        <v/>
      </c>
      <c r="BR170" s="64" t="str">
        <f t="shared" si="39"/>
        <v/>
      </c>
      <c r="BU170" s="64" t="str">
        <f t="shared" si="40"/>
        <v/>
      </c>
      <c r="CY170" s="38" t="str">
        <f t="shared" si="43"/>
        <v>P</v>
      </c>
    </row>
    <row r="171" spans="1:103" ht="20.100000000000001" customHeight="1" x14ac:dyDescent="0.3">
      <c r="A171" s="82">
        <f>ROW()</f>
        <v>171</v>
      </c>
      <c r="B171" s="129" t="str">
        <f t="shared" si="41"/>
        <v/>
      </c>
      <c r="C171" s="129" t="str">
        <f t="shared" si="30"/>
        <v/>
      </c>
      <c r="D171" s="129" t="str">
        <f>IF(C171="","",COUNTIFS(C$11:C171,"&gt;0"))</f>
        <v/>
      </c>
      <c r="E171" s="52"/>
      <c r="F171" s="53"/>
      <c r="G171" s="53"/>
      <c r="H171" s="52"/>
      <c r="I171" s="163"/>
      <c r="J171" s="63"/>
      <c r="K171" s="246"/>
      <c r="L171" s="245" t="str">
        <f t="shared" si="44"/>
        <v/>
      </c>
      <c r="M171" s="173" t="str">
        <f>IFERROR(VLOOKUP(J171,Lists!J$4:L$653,2,FALSE),"")</f>
        <v/>
      </c>
      <c r="N171" s="174" t="str">
        <f>IFERROR(VLOOKUP(J171,Lists!J$4:L$653,3,FALSE),"")</f>
        <v/>
      </c>
      <c r="O171" s="175" t="str">
        <f t="shared" si="42"/>
        <v/>
      </c>
      <c r="P171" s="61"/>
      <c r="Q171" s="164"/>
      <c r="R171" s="164"/>
      <c r="S171" s="85"/>
      <c r="T171" s="97"/>
      <c r="U171" s="52"/>
      <c r="V171" s="85"/>
      <c r="W171" s="98"/>
      <c r="X171" s="107"/>
      <c r="Y171" s="79" t="str">
        <f>IFERROR(VLOOKUP(I171,Lists!A$4:B$11,2,FALSE),"")</f>
        <v/>
      </c>
      <c r="Z171" s="79" t="str">
        <f>IFERROR(VLOOKUP(#REF!,Lists!A$12:B$67,2,FALSE),"")</f>
        <v/>
      </c>
      <c r="AA171" s="82" t="str">
        <f t="shared" si="31"/>
        <v>P</v>
      </c>
      <c r="AB171" s="93" t="str">
        <f t="shared" si="32"/>
        <v>P</v>
      </c>
      <c r="AC171" s="93" t="str">
        <f>IF(L171&lt;&gt;0,IF(S171="Yes",IF(#REF!="","P",""),""),"")</f>
        <v/>
      </c>
      <c r="AD171" s="93" t="str">
        <f t="shared" si="33"/>
        <v/>
      </c>
      <c r="AE171" s="93" t="str">
        <f t="shared" si="34"/>
        <v/>
      </c>
      <c r="AF171" s="93" t="str">
        <f t="shared" si="35"/>
        <v/>
      </c>
      <c r="BO171" s="64" t="str">
        <f t="shared" si="36"/>
        <v/>
      </c>
      <c r="BP171" s="64" t="str">
        <f t="shared" si="37"/>
        <v/>
      </c>
      <c r="BQ171" s="64" t="str">
        <f t="shared" si="38"/>
        <v/>
      </c>
      <c r="BR171" s="64" t="str">
        <f t="shared" si="39"/>
        <v/>
      </c>
      <c r="BU171" s="64" t="str">
        <f t="shared" si="40"/>
        <v/>
      </c>
      <c r="CY171" s="38" t="str">
        <f t="shared" si="43"/>
        <v>P</v>
      </c>
    </row>
    <row r="172" spans="1:103" ht="20.100000000000001" customHeight="1" x14ac:dyDescent="0.3">
      <c r="A172" s="82">
        <f>ROW()</f>
        <v>172</v>
      </c>
      <c r="B172" s="129" t="str">
        <f t="shared" si="41"/>
        <v/>
      </c>
      <c r="C172" s="129" t="str">
        <f t="shared" si="30"/>
        <v/>
      </c>
      <c r="D172" s="129" t="str">
        <f>IF(C172="","",COUNTIFS(C$11:C172,"&gt;0"))</f>
        <v/>
      </c>
      <c r="E172" s="52"/>
      <c r="F172" s="53"/>
      <c r="G172" s="53"/>
      <c r="H172" s="52"/>
      <c r="I172" s="163"/>
      <c r="J172" s="63"/>
      <c r="K172" s="246"/>
      <c r="L172" s="245" t="str">
        <f t="shared" si="44"/>
        <v/>
      </c>
      <c r="M172" s="173" t="str">
        <f>IFERROR(VLOOKUP(J172,Lists!J$4:L$653,2,FALSE),"")</f>
        <v/>
      </c>
      <c r="N172" s="174" t="str">
        <f>IFERROR(VLOOKUP(J172,Lists!J$4:L$653,3,FALSE),"")</f>
        <v/>
      </c>
      <c r="O172" s="175" t="str">
        <f t="shared" si="42"/>
        <v/>
      </c>
      <c r="P172" s="61"/>
      <c r="Q172" s="164"/>
      <c r="R172" s="164"/>
      <c r="S172" s="85"/>
      <c r="T172" s="97"/>
      <c r="U172" s="52"/>
      <c r="V172" s="85"/>
      <c r="W172" s="98"/>
      <c r="X172" s="107"/>
      <c r="Y172" s="79" t="str">
        <f>IFERROR(VLOOKUP(I172,Lists!A$4:B$11,2,FALSE),"")</f>
        <v/>
      </c>
      <c r="Z172" s="79" t="str">
        <f>IFERROR(VLOOKUP(#REF!,Lists!A$12:B$67,2,FALSE),"")</f>
        <v/>
      </c>
      <c r="AA172" s="82" t="str">
        <f t="shared" si="31"/>
        <v>P</v>
      </c>
      <c r="AB172" s="93" t="str">
        <f t="shared" si="32"/>
        <v>P</v>
      </c>
      <c r="AC172" s="93" t="str">
        <f>IF(L172&lt;&gt;0,IF(S172="Yes",IF(#REF!="","P",""),""),"")</f>
        <v/>
      </c>
      <c r="AD172" s="93" t="str">
        <f t="shared" si="33"/>
        <v/>
      </c>
      <c r="AE172" s="93" t="str">
        <f t="shared" si="34"/>
        <v/>
      </c>
      <c r="AF172" s="93" t="str">
        <f t="shared" si="35"/>
        <v/>
      </c>
      <c r="BO172" s="64" t="str">
        <f t="shared" si="36"/>
        <v/>
      </c>
      <c r="BP172" s="64" t="str">
        <f t="shared" si="37"/>
        <v/>
      </c>
      <c r="BQ172" s="64" t="str">
        <f t="shared" si="38"/>
        <v/>
      </c>
      <c r="BR172" s="64" t="str">
        <f t="shared" si="39"/>
        <v/>
      </c>
      <c r="BU172" s="64" t="str">
        <f t="shared" si="40"/>
        <v/>
      </c>
      <c r="CY172" s="38" t="str">
        <f t="shared" si="43"/>
        <v>P</v>
      </c>
    </row>
    <row r="173" spans="1:103" ht="20.100000000000001" customHeight="1" x14ac:dyDescent="0.3">
      <c r="A173" s="82">
        <f>ROW()</f>
        <v>173</v>
      </c>
      <c r="B173" s="129" t="str">
        <f t="shared" si="41"/>
        <v/>
      </c>
      <c r="C173" s="129" t="str">
        <f t="shared" si="30"/>
        <v/>
      </c>
      <c r="D173" s="129" t="str">
        <f>IF(C173="","",COUNTIFS(C$11:C173,"&gt;0"))</f>
        <v/>
      </c>
      <c r="E173" s="52"/>
      <c r="F173" s="53"/>
      <c r="G173" s="53"/>
      <c r="H173" s="52"/>
      <c r="I173" s="163"/>
      <c r="J173" s="63"/>
      <c r="K173" s="246"/>
      <c r="L173" s="245" t="str">
        <f t="shared" si="44"/>
        <v/>
      </c>
      <c r="M173" s="173" t="str">
        <f>IFERROR(VLOOKUP(J173,Lists!J$4:L$653,2,FALSE),"")</f>
        <v/>
      </c>
      <c r="N173" s="174" t="str">
        <f>IFERROR(VLOOKUP(J173,Lists!J$4:L$653,3,FALSE),"")</f>
        <v/>
      </c>
      <c r="O173" s="175" t="str">
        <f t="shared" si="42"/>
        <v/>
      </c>
      <c r="P173" s="61"/>
      <c r="Q173" s="164"/>
      <c r="R173" s="164"/>
      <c r="S173" s="85"/>
      <c r="T173" s="97"/>
      <c r="U173" s="52"/>
      <c r="V173" s="85"/>
      <c r="W173" s="98"/>
      <c r="X173" s="107"/>
      <c r="Y173" s="79" t="str">
        <f>IFERROR(VLOOKUP(I173,Lists!A$4:B$11,2,FALSE),"")</f>
        <v/>
      </c>
      <c r="Z173" s="79" t="str">
        <f>IFERROR(VLOOKUP(#REF!,Lists!A$12:B$67,2,FALSE),"")</f>
        <v/>
      </c>
      <c r="AA173" s="82" t="str">
        <f t="shared" si="31"/>
        <v>P</v>
      </c>
      <c r="AB173" s="93" t="str">
        <f t="shared" si="32"/>
        <v>P</v>
      </c>
      <c r="AC173" s="93" t="str">
        <f>IF(L173&lt;&gt;0,IF(S173="Yes",IF(#REF!="","P",""),""),"")</f>
        <v/>
      </c>
      <c r="AD173" s="93" t="str">
        <f t="shared" si="33"/>
        <v/>
      </c>
      <c r="AE173" s="93" t="str">
        <f t="shared" si="34"/>
        <v/>
      </c>
      <c r="AF173" s="93" t="str">
        <f t="shared" si="35"/>
        <v/>
      </c>
      <c r="BO173" s="64" t="str">
        <f t="shared" si="36"/>
        <v/>
      </c>
      <c r="BP173" s="64" t="str">
        <f t="shared" si="37"/>
        <v/>
      </c>
      <c r="BQ173" s="64" t="str">
        <f t="shared" si="38"/>
        <v/>
      </c>
      <c r="BR173" s="64" t="str">
        <f t="shared" si="39"/>
        <v/>
      </c>
      <c r="BU173" s="64" t="str">
        <f t="shared" si="40"/>
        <v/>
      </c>
      <c r="CY173" s="38" t="str">
        <f t="shared" si="43"/>
        <v>P</v>
      </c>
    </row>
    <row r="174" spans="1:103" ht="20.100000000000001" customHeight="1" x14ac:dyDescent="0.3">
      <c r="A174" s="82">
        <f>ROW()</f>
        <v>174</v>
      </c>
      <c r="B174" s="129" t="str">
        <f t="shared" si="41"/>
        <v/>
      </c>
      <c r="C174" s="129" t="str">
        <f t="shared" si="30"/>
        <v/>
      </c>
      <c r="D174" s="129" t="str">
        <f>IF(C174="","",COUNTIFS(C$11:C174,"&gt;0"))</f>
        <v/>
      </c>
      <c r="E174" s="52"/>
      <c r="F174" s="53"/>
      <c r="G174" s="53"/>
      <c r="H174" s="52"/>
      <c r="I174" s="163"/>
      <c r="J174" s="63"/>
      <c r="K174" s="246"/>
      <c r="L174" s="245" t="str">
        <f t="shared" si="44"/>
        <v/>
      </c>
      <c r="M174" s="173" t="str">
        <f>IFERROR(VLOOKUP(J174,Lists!J$4:L$653,2,FALSE),"")</f>
        <v/>
      </c>
      <c r="N174" s="174" t="str">
        <f>IFERROR(VLOOKUP(J174,Lists!J$4:L$653,3,FALSE),"")</f>
        <v/>
      </c>
      <c r="O174" s="175" t="str">
        <f t="shared" si="42"/>
        <v/>
      </c>
      <c r="P174" s="61"/>
      <c r="Q174" s="164"/>
      <c r="R174" s="164"/>
      <c r="S174" s="85"/>
      <c r="T174" s="97"/>
      <c r="U174" s="52"/>
      <c r="V174" s="85"/>
      <c r="W174" s="98"/>
      <c r="X174" s="107"/>
      <c r="Y174" s="79" t="str">
        <f>IFERROR(VLOOKUP(I174,Lists!A$4:B$11,2,FALSE),"")</f>
        <v/>
      </c>
      <c r="Z174" s="79" t="str">
        <f>IFERROR(VLOOKUP(#REF!,Lists!A$12:B$67,2,FALSE),"")</f>
        <v/>
      </c>
      <c r="AA174" s="82" t="str">
        <f t="shared" si="31"/>
        <v>P</v>
      </c>
      <c r="AB174" s="93" t="str">
        <f t="shared" si="32"/>
        <v>P</v>
      </c>
      <c r="AC174" s="93" t="str">
        <f>IF(L174&lt;&gt;0,IF(S174="Yes",IF(#REF!="","P",""),""),"")</f>
        <v/>
      </c>
      <c r="AD174" s="93" t="str">
        <f t="shared" si="33"/>
        <v/>
      </c>
      <c r="AE174" s="93" t="str">
        <f t="shared" si="34"/>
        <v/>
      </c>
      <c r="AF174" s="93" t="str">
        <f t="shared" si="35"/>
        <v/>
      </c>
      <c r="BO174" s="64" t="str">
        <f t="shared" si="36"/>
        <v/>
      </c>
      <c r="BP174" s="64" t="str">
        <f t="shared" si="37"/>
        <v/>
      </c>
      <c r="BQ174" s="64" t="str">
        <f t="shared" si="38"/>
        <v/>
      </c>
      <c r="BR174" s="64" t="str">
        <f t="shared" si="39"/>
        <v/>
      </c>
      <c r="BU174" s="64" t="str">
        <f t="shared" si="40"/>
        <v/>
      </c>
      <c r="CY174" s="38" t="str">
        <f t="shared" si="43"/>
        <v>P</v>
      </c>
    </row>
    <row r="175" spans="1:103" ht="20.100000000000001" customHeight="1" x14ac:dyDescent="0.3">
      <c r="A175" s="82">
        <f>ROW()</f>
        <v>175</v>
      </c>
      <c r="B175" s="129" t="str">
        <f t="shared" si="41"/>
        <v/>
      </c>
      <c r="C175" s="129" t="str">
        <f t="shared" si="30"/>
        <v/>
      </c>
      <c r="D175" s="129" t="str">
        <f>IF(C175="","",COUNTIFS(C$11:C175,"&gt;0"))</f>
        <v/>
      </c>
      <c r="E175" s="52"/>
      <c r="F175" s="53"/>
      <c r="G175" s="53"/>
      <c r="H175" s="52"/>
      <c r="I175" s="163"/>
      <c r="J175" s="63"/>
      <c r="K175" s="246"/>
      <c r="L175" s="245" t="str">
        <f t="shared" si="44"/>
        <v/>
      </c>
      <c r="M175" s="173" t="str">
        <f>IFERROR(VLOOKUP(J175,Lists!J$4:L$653,2,FALSE),"")</f>
        <v/>
      </c>
      <c r="N175" s="174" t="str">
        <f>IFERROR(VLOOKUP(J175,Lists!J$4:L$653,3,FALSE),"")</f>
        <v/>
      </c>
      <c r="O175" s="175" t="str">
        <f t="shared" si="42"/>
        <v/>
      </c>
      <c r="P175" s="61"/>
      <c r="Q175" s="164"/>
      <c r="R175" s="164"/>
      <c r="S175" s="85"/>
      <c r="T175" s="97"/>
      <c r="U175" s="52"/>
      <c r="V175" s="85"/>
      <c r="W175" s="98"/>
      <c r="X175" s="107"/>
      <c r="Y175" s="79" t="str">
        <f>IFERROR(VLOOKUP(I175,Lists!A$4:B$11,2,FALSE),"")</f>
        <v/>
      </c>
      <c r="Z175" s="79" t="str">
        <f>IFERROR(VLOOKUP(#REF!,Lists!A$12:B$67,2,FALSE),"")</f>
        <v/>
      </c>
      <c r="AA175" s="82" t="str">
        <f t="shared" si="31"/>
        <v>P</v>
      </c>
      <c r="AB175" s="93" t="str">
        <f t="shared" si="32"/>
        <v>P</v>
      </c>
      <c r="AC175" s="93" t="str">
        <f>IF(L175&lt;&gt;0,IF(S175="Yes",IF(#REF!="","P",""),""),"")</f>
        <v/>
      </c>
      <c r="AD175" s="93" t="str">
        <f t="shared" si="33"/>
        <v/>
      </c>
      <c r="AE175" s="93" t="str">
        <f t="shared" si="34"/>
        <v/>
      </c>
      <c r="AF175" s="93" t="str">
        <f t="shared" si="35"/>
        <v/>
      </c>
      <c r="BO175" s="64" t="str">
        <f t="shared" si="36"/>
        <v/>
      </c>
      <c r="BP175" s="64" t="str">
        <f t="shared" si="37"/>
        <v/>
      </c>
      <c r="BQ175" s="64" t="str">
        <f t="shared" si="38"/>
        <v/>
      </c>
      <c r="BR175" s="64" t="str">
        <f t="shared" si="39"/>
        <v/>
      </c>
      <c r="BU175" s="64" t="str">
        <f t="shared" si="40"/>
        <v/>
      </c>
      <c r="CY175" s="38" t="str">
        <f t="shared" si="43"/>
        <v>P</v>
      </c>
    </row>
    <row r="176" spans="1:103" ht="20.100000000000001" customHeight="1" x14ac:dyDescent="0.3">
      <c r="A176" s="82">
        <f>ROW()</f>
        <v>176</v>
      </c>
      <c r="B176" s="129" t="str">
        <f t="shared" si="41"/>
        <v/>
      </c>
      <c r="C176" s="129" t="str">
        <f t="shared" si="30"/>
        <v/>
      </c>
      <c r="D176" s="129" t="str">
        <f>IF(C176="","",COUNTIFS(C$11:C176,"&gt;0"))</f>
        <v/>
      </c>
      <c r="E176" s="52"/>
      <c r="F176" s="53"/>
      <c r="G176" s="53"/>
      <c r="H176" s="52"/>
      <c r="I176" s="163"/>
      <c r="J176" s="63"/>
      <c r="K176" s="246"/>
      <c r="L176" s="245" t="str">
        <f t="shared" si="44"/>
        <v/>
      </c>
      <c r="M176" s="173" t="str">
        <f>IFERROR(VLOOKUP(J176,Lists!J$4:L$653,2,FALSE),"")</f>
        <v/>
      </c>
      <c r="N176" s="174" t="str">
        <f>IFERROR(VLOOKUP(J176,Lists!J$4:L$653,3,FALSE),"")</f>
        <v/>
      </c>
      <c r="O176" s="175" t="str">
        <f t="shared" si="42"/>
        <v/>
      </c>
      <c r="P176" s="61"/>
      <c r="Q176" s="164"/>
      <c r="R176" s="164"/>
      <c r="S176" s="85"/>
      <c r="T176" s="97"/>
      <c r="U176" s="52"/>
      <c r="V176" s="85"/>
      <c r="W176" s="98"/>
      <c r="X176" s="107"/>
      <c r="Y176" s="79" t="str">
        <f>IFERROR(VLOOKUP(I176,Lists!A$4:B$11,2,FALSE),"")</f>
        <v/>
      </c>
      <c r="Z176" s="79" t="str">
        <f>IFERROR(VLOOKUP(#REF!,Lists!A$12:B$67,2,FALSE),"")</f>
        <v/>
      </c>
      <c r="AA176" s="82" t="str">
        <f t="shared" si="31"/>
        <v>P</v>
      </c>
      <c r="AB176" s="93" t="str">
        <f t="shared" si="32"/>
        <v>P</v>
      </c>
      <c r="AC176" s="93" t="str">
        <f>IF(L176&lt;&gt;0,IF(S176="Yes",IF(#REF!="","P",""),""),"")</f>
        <v/>
      </c>
      <c r="AD176" s="93" t="str">
        <f t="shared" si="33"/>
        <v/>
      </c>
      <c r="AE176" s="93" t="str">
        <f t="shared" si="34"/>
        <v/>
      </c>
      <c r="AF176" s="93" t="str">
        <f t="shared" si="35"/>
        <v/>
      </c>
      <c r="BO176" s="64" t="str">
        <f t="shared" si="36"/>
        <v/>
      </c>
      <c r="BP176" s="64" t="str">
        <f t="shared" si="37"/>
        <v/>
      </c>
      <c r="BQ176" s="64" t="str">
        <f t="shared" si="38"/>
        <v/>
      </c>
      <c r="BR176" s="64" t="str">
        <f t="shared" si="39"/>
        <v/>
      </c>
      <c r="BU176" s="64" t="str">
        <f t="shared" si="40"/>
        <v/>
      </c>
      <c r="CY176" s="38" t="str">
        <f t="shared" si="43"/>
        <v>P</v>
      </c>
    </row>
    <row r="177" spans="1:103" ht="20.100000000000001" customHeight="1" x14ac:dyDescent="0.3">
      <c r="A177" s="82">
        <f>ROW()</f>
        <v>177</v>
      </c>
      <c r="B177" s="129" t="str">
        <f t="shared" si="41"/>
        <v/>
      </c>
      <c r="C177" s="129" t="str">
        <f t="shared" si="30"/>
        <v/>
      </c>
      <c r="D177" s="129" t="str">
        <f>IF(C177="","",COUNTIFS(C$11:C177,"&gt;0"))</f>
        <v/>
      </c>
      <c r="E177" s="52"/>
      <c r="F177" s="53"/>
      <c r="G177" s="53"/>
      <c r="H177" s="52"/>
      <c r="I177" s="163"/>
      <c r="J177" s="63"/>
      <c r="K177" s="246"/>
      <c r="L177" s="245" t="str">
        <f t="shared" si="44"/>
        <v/>
      </c>
      <c r="M177" s="173" t="str">
        <f>IFERROR(VLOOKUP(J177,Lists!J$4:L$653,2,FALSE),"")</f>
        <v/>
      </c>
      <c r="N177" s="174" t="str">
        <f>IFERROR(VLOOKUP(J177,Lists!J$4:L$653,3,FALSE),"")</f>
        <v/>
      </c>
      <c r="O177" s="175" t="str">
        <f t="shared" si="42"/>
        <v/>
      </c>
      <c r="P177" s="61"/>
      <c r="Q177" s="164"/>
      <c r="R177" s="164"/>
      <c r="S177" s="85"/>
      <c r="T177" s="97"/>
      <c r="U177" s="52"/>
      <c r="V177" s="85"/>
      <c r="W177" s="98"/>
      <c r="X177" s="107"/>
      <c r="Y177" s="79" t="str">
        <f>IFERROR(VLOOKUP(I177,Lists!A$4:B$11,2,FALSE),"")</f>
        <v/>
      </c>
      <c r="Z177" s="79" t="str">
        <f>IFERROR(VLOOKUP(#REF!,Lists!A$12:B$67,2,FALSE),"")</f>
        <v/>
      </c>
      <c r="AA177" s="82" t="str">
        <f t="shared" si="31"/>
        <v>P</v>
      </c>
      <c r="AB177" s="93" t="str">
        <f t="shared" si="32"/>
        <v>P</v>
      </c>
      <c r="AC177" s="93" t="str">
        <f>IF(L177&lt;&gt;0,IF(S177="Yes",IF(#REF!="","P",""),""),"")</f>
        <v/>
      </c>
      <c r="AD177" s="93" t="str">
        <f t="shared" si="33"/>
        <v/>
      </c>
      <c r="AE177" s="93" t="str">
        <f t="shared" si="34"/>
        <v/>
      </c>
      <c r="AF177" s="93" t="str">
        <f t="shared" si="35"/>
        <v/>
      </c>
      <c r="BO177" s="64" t="str">
        <f t="shared" si="36"/>
        <v/>
      </c>
      <c r="BP177" s="64" t="str">
        <f t="shared" si="37"/>
        <v/>
      </c>
      <c r="BQ177" s="64" t="str">
        <f t="shared" si="38"/>
        <v/>
      </c>
      <c r="BR177" s="64" t="str">
        <f t="shared" si="39"/>
        <v/>
      </c>
      <c r="BU177" s="64" t="str">
        <f t="shared" si="40"/>
        <v/>
      </c>
      <c r="CY177" s="38" t="str">
        <f t="shared" si="43"/>
        <v>P</v>
      </c>
    </row>
    <row r="178" spans="1:103" ht="20.100000000000001" customHeight="1" x14ac:dyDescent="0.3">
      <c r="A178" s="82">
        <f>ROW()</f>
        <v>178</v>
      </c>
      <c r="B178" s="129" t="str">
        <f t="shared" si="41"/>
        <v/>
      </c>
      <c r="C178" s="129" t="str">
        <f t="shared" si="30"/>
        <v/>
      </c>
      <c r="D178" s="129" t="str">
        <f>IF(C178="","",COUNTIFS(C$11:C178,"&gt;0"))</f>
        <v/>
      </c>
      <c r="E178" s="52"/>
      <c r="F178" s="53"/>
      <c r="G178" s="53"/>
      <c r="H178" s="52"/>
      <c r="I178" s="163"/>
      <c r="J178" s="63"/>
      <c r="K178" s="246"/>
      <c r="L178" s="245" t="str">
        <f t="shared" si="44"/>
        <v/>
      </c>
      <c r="M178" s="173" t="str">
        <f>IFERROR(VLOOKUP(J178,Lists!J$4:L$653,2,FALSE),"")</f>
        <v/>
      </c>
      <c r="N178" s="174" t="str">
        <f>IFERROR(VLOOKUP(J178,Lists!J$4:L$653,3,FALSE),"")</f>
        <v/>
      </c>
      <c r="O178" s="175" t="str">
        <f t="shared" si="42"/>
        <v/>
      </c>
      <c r="P178" s="61"/>
      <c r="Q178" s="164"/>
      <c r="R178" s="164"/>
      <c r="S178" s="85"/>
      <c r="T178" s="97"/>
      <c r="U178" s="52"/>
      <c r="V178" s="85"/>
      <c r="W178" s="98"/>
      <c r="X178" s="107"/>
      <c r="Y178" s="79" t="str">
        <f>IFERROR(VLOOKUP(I178,Lists!A$4:B$11,2,FALSE),"")</f>
        <v/>
      </c>
      <c r="Z178" s="79" t="str">
        <f>IFERROR(VLOOKUP(#REF!,Lists!A$12:B$67,2,FALSE),"")</f>
        <v/>
      </c>
      <c r="AA178" s="82" t="str">
        <f t="shared" si="31"/>
        <v>P</v>
      </c>
      <c r="AB178" s="93" t="str">
        <f t="shared" si="32"/>
        <v>P</v>
      </c>
      <c r="AC178" s="93" t="str">
        <f>IF(L178&lt;&gt;0,IF(S178="Yes",IF(#REF!="","P",""),""),"")</f>
        <v/>
      </c>
      <c r="AD178" s="93" t="str">
        <f t="shared" si="33"/>
        <v/>
      </c>
      <c r="AE178" s="93" t="str">
        <f t="shared" si="34"/>
        <v/>
      </c>
      <c r="AF178" s="93" t="str">
        <f t="shared" si="35"/>
        <v/>
      </c>
      <c r="BO178" s="64" t="str">
        <f t="shared" si="36"/>
        <v/>
      </c>
      <c r="BP178" s="64" t="str">
        <f t="shared" si="37"/>
        <v/>
      </c>
      <c r="BQ178" s="64" t="str">
        <f t="shared" si="38"/>
        <v/>
      </c>
      <c r="BR178" s="64" t="str">
        <f t="shared" si="39"/>
        <v/>
      </c>
      <c r="BU178" s="64" t="str">
        <f t="shared" si="40"/>
        <v/>
      </c>
      <c r="CY178" s="38" t="str">
        <f t="shared" si="43"/>
        <v>P</v>
      </c>
    </row>
    <row r="179" spans="1:103" ht="20.100000000000001" customHeight="1" x14ac:dyDescent="0.3">
      <c r="A179" s="82">
        <f>ROW()</f>
        <v>179</v>
      </c>
      <c r="B179" s="129" t="str">
        <f t="shared" si="41"/>
        <v/>
      </c>
      <c r="C179" s="129" t="str">
        <f t="shared" si="30"/>
        <v/>
      </c>
      <c r="D179" s="129" t="str">
        <f>IF(C179="","",COUNTIFS(C$11:C179,"&gt;0"))</f>
        <v/>
      </c>
      <c r="E179" s="52"/>
      <c r="F179" s="53"/>
      <c r="G179" s="53"/>
      <c r="H179" s="52"/>
      <c r="I179" s="163"/>
      <c r="J179" s="63"/>
      <c r="K179" s="246"/>
      <c r="L179" s="245" t="str">
        <f t="shared" si="44"/>
        <v/>
      </c>
      <c r="M179" s="173" t="str">
        <f>IFERROR(VLOOKUP(J179,Lists!J$4:L$653,2,FALSE),"")</f>
        <v/>
      </c>
      <c r="N179" s="174" t="str">
        <f>IFERROR(VLOOKUP(J179,Lists!J$4:L$653,3,FALSE),"")</f>
        <v/>
      </c>
      <c r="O179" s="175" t="str">
        <f t="shared" si="42"/>
        <v/>
      </c>
      <c r="P179" s="61"/>
      <c r="Q179" s="164"/>
      <c r="R179" s="164"/>
      <c r="S179" s="85"/>
      <c r="T179" s="97"/>
      <c r="U179" s="52"/>
      <c r="V179" s="85"/>
      <c r="W179" s="98"/>
      <c r="X179" s="107"/>
      <c r="Y179" s="79" t="str">
        <f>IFERROR(VLOOKUP(I179,Lists!A$4:B$11,2,FALSE),"")</f>
        <v/>
      </c>
      <c r="Z179" s="79" t="str">
        <f>IFERROR(VLOOKUP(#REF!,Lists!A$12:B$67,2,FALSE),"")</f>
        <v/>
      </c>
      <c r="AA179" s="82" t="str">
        <f t="shared" si="31"/>
        <v>P</v>
      </c>
      <c r="AB179" s="93" t="str">
        <f t="shared" si="32"/>
        <v>P</v>
      </c>
      <c r="AC179" s="93" t="str">
        <f>IF(L179&lt;&gt;0,IF(S179="Yes",IF(#REF!="","P",""),""),"")</f>
        <v/>
      </c>
      <c r="AD179" s="93" t="str">
        <f t="shared" si="33"/>
        <v/>
      </c>
      <c r="AE179" s="93" t="str">
        <f t="shared" si="34"/>
        <v/>
      </c>
      <c r="AF179" s="93" t="str">
        <f t="shared" si="35"/>
        <v/>
      </c>
      <c r="BO179" s="64" t="str">
        <f t="shared" si="36"/>
        <v/>
      </c>
      <c r="BP179" s="64" t="str">
        <f t="shared" si="37"/>
        <v/>
      </c>
      <c r="BQ179" s="64" t="str">
        <f t="shared" si="38"/>
        <v/>
      </c>
      <c r="BR179" s="64" t="str">
        <f t="shared" si="39"/>
        <v/>
      </c>
      <c r="BU179" s="64" t="str">
        <f t="shared" si="40"/>
        <v/>
      </c>
      <c r="CY179" s="38" t="str">
        <f t="shared" si="43"/>
        <v>P</v>
      </c>
    </row>
    <row r="180" spans="1:103" ht="20.100000000000001" customHeight="1" x14ac:dyDescent="0.3">
      <c r="A180" s="82">
        <f>ROW()</f>
        <v>180</v>
      </c>
      <c r="B180" s="129" t="str">
        <f t="shared" si="41"/>
        <v/>
      </c>
      <c r="C180" s="129" t="str">
        <f t="shared" si="30"/>
        <v/>
      </c>
      <c r="D180" s="129" t="str">
        <f>IF(C180="","",COUNTIFS(C$11:C180,"&gt;0"))</f>
        <v/>
      </c>
      <c r="E180" s="52"/>
      <c r="F180" s="53"/>
      <c r="G180" s="53"/>
      <c r="H180" s="52"/>
      <c r="I180" s="163"/>
      <c r="J180" s="63"/>
      <c r="K180" s="246"/>
      <c r="L180" s="245" t="str">
        <f t="shared" si="44"/>
        <v/>
      </c>
      <c r="M180" s="173" t="str">
        <f>IFERROR(VLOOKUP(J180,Lists!J$4:L$653,2,FALSE),"")</f>
        <v/>
      </c>
      <c r="N180" s="174" t="str">
        <f>IFERROR(VLOOKUP(J180,Lists!J$4:L$653,3,FALSE),"")</f>
        <v/>
      </c>
      <c r="O180" s="175" t="str">
        <f t="shared" si="42"/>
        <v/>
      </c>
      <c r="P180" s="61"/>
      <c r="Q180" s="164"/>
      <c r="R180" s="164"/>
      <c r="S180" s="85"/>
      <c r="T180" s="97"/>
      <c r="U180" s="52"/>
      <c r="V180" s="85"/>
      <c r="W180" s="98"/>
      <c r="X180" s="107"/>
      <c r="Y180" s="79" t="str">
        <f>IFERROR(VLOOKUP(I180,Lists!A$4:B$11,2,FALSE),"")</f>
        <v/>
      </c>
      <c r="Z180" s="79" t="str">
        <f>IFERROR(VLOOKUP(#REF!,Lists!A$12:B$67,2,FALSE),"")</f>
        <v/>
      </c>
      <c r="AA180" s="82" t="str">
        <f t="shared" si="31"/>
        <v>P</v>
      </c>
      <c r="AB180" s="93" t="str">
        <f t="shared" si="32"/>
        <v>P</v>
      </c>
      <c r="AC180" s="93" t="str">
        <f>IF(L180&lt;&gt;0,IF(S180="Yes",IF(#REF!="","P",""),""),"")</f>
        <v/>
      </c>
      <c r="AD180" s="93" t="str">
        <f t="shared" si="33"/>
        <v/>
      </c>
      <c r="AE180" s="93" t="str">
        <f t="shared" si="34"/>
        <v/>
      </c>
      <c r="AF180" s="93" t="str">
        <f t="shared" si="35"/>
        <v/>
      </c>
      <c r="BO180" s="64" t="str">
        <f t="shared" si="36"/>
        <v/>
      </c>
      <c r="BP180" s="64" t="str">
        <f t="shared" si="37"/>
        <v/>
      </c>
      <c r="BQ180" s="64" t="str">
        <f t="shared" si="38"/>
        <v/>
      </c>
      <c r="BR180" s="64" t="str">
        <f t="shared" si="39"/>
        <v/>
      </c>
      <c r="BU180" s="64" t="str">
        <f t="shared" si="40"/>
        <v/>
      </c>
      <c r="CY180" s="38" t="str">
        <f t="shared" si="43"/>
        <v>P</v>
      </c>
    </row>
    <row r="181" spans="1:103" ht="20.100000000000001" customHeight="1" x14ac:dyDescent="0.3">
      <c r="A181" s="82">
        <f>ROW()</f>
        <v>181</v>
      </c>
      <c r="B181" s="129" t="str">
        <f t="shared" si="41"/>
        <v/>
      </c>
      <c r="C181" s="129" t="str">
        <f t="shared" si="30"/>
        <v/>
      </c>
      <c r="D181" s="129" t="str">
        <f>IF(C181="","",COUNTIFS(C$11:C181,"&gt;0"))</f>
        <v/>
      </c>
      <c r="E181" s="52"/>
      <c r="F181" s="53"/>
      <c r="G181" s="53"/>
      <c r="H181" s="52"/>
      <c r="I181" s="163"/>
      <c r="J181" s="63"/>
      <c r="K181" s="246"/>
      <c r="L181" s="245" t="str">
        <f t="shared" si="44"/>
        <v/>
      </c>
      <c r="M181" s="173" t="str">
        <f>IFERROR(VLOOKUP(J181,Lists!J$4:L$653,2,FALSE),"")</f>
        <v/>
      </c>
      <c r="N181" s="174" t="str">
        <f>IFERROR(VLOOKUP(J181,Lists!J$4:L$653,3,FALSE),"")</f>
        <v/>
      </c>
      <c r="O181" s="175" t="str">
        <f t="shared" si="42"/>
        <v/>
      </c>
      <c r="P181" s="61"/>
      <c r="Q181" s="164"/>
      <c r="R181" s="164"/>
      <c r="S181" s="85"/>
      <c r="T181" s="97"/>
      <c r="U181" s="52"/>
      <c r="V181" s="85"/>
      <c r="W181" s="98"/>
      <c r="X181" s="107"/>
      <c r="Y181" s="79" t="str">
        <f>IFERROR(VLOOKUP(I181,Lists!A$4:B$11,2,FALSE),"")</f>
        <v/>
      </c>
      <c r="Z181" s="79" t="str">
        <f>IFERROR(VLOOKUP(#REF!,Lists!A$12:B$67,2,FALSE),"")</f>
        <v/>
      </c>
      <c r="AA181" s="82" t="str">
        <f t="shared" si="31"/>
        <v>P</v>
      </c>
      <c r="AB181" s="93" t="str">
        <f t="shared" si="32"/>
        <v>P</v>
      </c>
      <c r="AC181" s="93" t="str">
        <f>IF(L181&lt;&gt;0,IF(S181="Yes",IF(#REF!="","P",""),""),"")</f>
        <v/>
      </c>
      <c r="AD181" s="93" t="str">
        <f t="shared" si="33"/>
        <v/>
      </c>
      <c r="AE181" s="93" t="str">
        <f t="shared" si="34"/>
        <v/>
      </c>
      <c r="AF181" s="93" t="str">
        <f t="shared" si="35"/>
        <v/>
      </c>
      <c r="BO181" s="64" t="str">
        <f t="shared" si="36"/>
        <v/>
      </c>
      <c r="BP181" s="64" t="str">
        <f t="shared" si="37"/>
        <v/>
      </c>
      <c r="BQ181" s="64" t="str">
        <f t="shared" si="38"/>
        <v/>
      </c>
      <c r="BR181" s="64" t="str">
        <f t="shared" si="39"/>
        <v/>
      </c>
      <c r="BU181" s="64" t="str">
        <f t="shared" si="40"/>
        <v/>
      </c>
      <c r="CY181" s="38" t="str">
        <f t="shared" si="43"/>
        <v>P</v>
      </c>
    </row>
    <row r="182" spans="1:103" ht="20.100000000000001" customHeight="1" x14ac:dyDescent="0.3">
      <c r="A182" s="82">
        <f>ROW()</f>
        <v>182</v>
      </c>
      <c r="B182" s="129" t="str">
        <f t="shared" si="41"/>
        <v/>
      </c>
      <c r="C182" s="129" t="str">
        <f t="shared" si="30"/>
        <v/>
      </c>
      <c r="D182" s="129" t="str">
        <f>IF(C182="","",COUNTIFS(C$11:C182,"&gt;0"))</f>
        <v/>
      </c>
      <c r="E182" s="52"/>
      <c r="F182" s="53"/>
      <c r="G182" s="53"/>
      <c r="H182" s="52"/>
      <c r="I182" s="163"/>
      <c r="J182" s="63"/>
      <c r="K182" s="246"/>
      <c r="L182" s="245" t="str">
        <f t="shared" si="44"/>
        <v/>
      </c>
      <c r="M182" s="173" t="str">
        <f>IFERROR(VLOOKUP(J182,Lists!J$4:L$653,2,FALSE),"")</f>
        <v/>
      </c>
      <c r="N182" s="174" t="str">
        <f>IFERROR(VLOOKUP(J182,Lists!J$4:L$653,3,FALSE),"")</f>
        <v/>
      </c>
      <c r="O182" s="175" t="str">
        <f t="shared" si="42"/>
        <v/>
      </c>
      <c r="P182" s="61"/>
      <c r="Q182" s="164"/>
      <c r="R182" s="164"/>
      <c r="S182" s="85"/>
      <c r="T182" s="97"/>
      <c r="U182" s="52"/>
      <c r="V182" s="85"/>
      <c r="W182" s="98"/>
      <c r="X182" s="107"/>
      <c r="Y182" s="79" t="str">
        <f>IFERROR(VLOOKUP(I182,Lists!A$4:B$11,2,FALSE),"")</f>
        <v/>
      </c>
      <c r="Z182" s="79" t="str">
        <f>IFERROR(VLOOKUP(#REF!,Lists!A$12:B$67,2,FALSE),"")</f>
        <v/>
      </c>
      <c r="AA182" s="82" t="str">
        <f t="shared" si="31"/>
        <v>P</v>
      </c>
      <c r="AB182" s="93" t="str">
        <f t="shared" si="32"/>
        <v>P</v>
      </c>
      <c r="AC182" s="93" t="str">
        <f>IF(L182&lt;&gt;0,IF(S182="Yes",IF(#REF!="","P",""),""),"")</f>
        <v/>
      </c>
      <c r="AD182" s="93" t="str">
        <f t="shared" si="33"/>
        <v/>
      </c>
      <c r="AE182" s="93" t="str">
        <f t="shared" si="34"/>
        <v/>
      </c>
      <c r="AF182" s="93" t="str">
        <f t="shared" si="35"/>
        <v/>
      </c>
      <c r="BO182" s="64" t="str">
        <f t="shared" si="36"/>
        <v/>
      </c>
      <c r="BP182" s="64" t="str">
        <f t="shared" si="37"/>
        <v/>
      </c>
      <c r="BQ182" s="64" t="str">
        <f t="shared" si="38"/>
        <v/>
      </c>
      <c r="BR182" s="64" t="str">
        <f t="shared" si="39"/>
        <v/>
      </c>
      <c r="BU182" s="64" t="str">
        <f t="shared" si="40"/>
        <v/>
      </c>
      <c r="CY182" s="38" t="str">
        <f t="shared" si="43"/>
        <v>P</v>
      </c>
    </row>
    <row r="183" spans="1:103" ht="20.100000000000001" customHeight="1" x14ac:dyDescent="0.3">
      <c r="A183" s="82">
        <f>ROW()</f>
        <v>183</v>
      </c>
      <c r="B183" s="129" t="str">
        <f t="shared" si="41"/>
        <v/>
      </c>
      <c r="C183" s="129" t="str">
        <f t="shared" si="30"/>
        <v/>
      </c>
      <c r="D183" s="129" t="str">
        <f>IF(C183="","",COUNTIFS(C$11:C183,"&gt;0"))</f>
        <v/>
      </c>
      <c r="E183" s="52"/>
      <c r="F183" s="53"/>
      <c r="G183" s="53"/>
      <c r="H183" s="52"/>
      <c r="I183" s="163"/>
      <c r="J183" s="63"/>
      <c r="K183" s="246"/>
      <c r="L183" s="245" t="str">
        <f t="shared" si="44"/>
        <v/>
      </c>
      <c r="M183" s="173" t="str">
        <f>IFERROR(VLOOKUP(J183,Lists!J$4:L$653,2,FALSE),"")</f>
        <v/>
      </c>
      <c r="N183" s="174" t="str">
        <f>IFERROR(VLOOKUP(J183,Lists!J$4:L$653,3,FALSE),"")</f>
        <v/>
      </c>
      <c r="O183" s="175" t="str">
        <f t="shared" si="42"/>
        <v/>
      </c>
      <c r="P183" s="61"/>
      <c r="Q183" s="164"/>
      <c r="R183" s="164"/>
      <c r="S183" s="85"/>
      <c r="T183" s="97"/>
      <c r="U183" s="52"/>
      <c r="V183" s="85"/>
      <c r="W183" s="98"/>
      <c r="X183" s="107"/>
      <c r="Y183" s="79" t="str">
        <f>IFERROR(VLOOKUP(I183,Lists!A$4:B$11,2,FALSE),"")</f>
        <v/>
      </c>
      <c r="Z183" s="79" t="str">
        <f>IFERROR(VLOOKUP(#REF!,Lists!A$12:B$67,2,FALSE),"")</f>
        <v/>
      </c>
      <c r="AA183" s="82" t="str">
        <f t="shared" si="31"/>
        <v>P</v>
      </c>
      <c r="AB183" s="93" t="str">
        <f t="shared" si="32"/>
        <v>P</v>
      </c>
      <c r="AC183" s="93" t="str">
        <f>IF(L183&lt;&gt;0,IF(S183="Yes",IF(#REF!="","P",""),""),"")</f>
        <v/>
      </c>
      <c r="AD183" s="93" t="str">
        <f t="shared" si="33"/>
        <v/>
      </c>
      <c r="AE183" s="93" t="str">
        <f t="shared" si="34"/>
        <v/>
      </c>
      <c r="AF183" s="93" t="str">
        <f t="shared" si="35"/>
        <v/>
      </c>
      <c r="BO183" s="64" t="str">
        <f t="shared" si="36"/>
        <v/>
      </c>
      <c r="BP183" s="64" t="str">
        <f t="shared" si="37"/>
        <v/>
      </c>
      <c r="BQ183" s="64" t="str">
        <f t="shared" si="38"/>
        <v/>
      </c>
      <c r="BR183" s="64" t="str">
        <f t="shared" si="39"/>
        <v/>
      </c>
      <c r="BU183" s="64" t="str">
        <f t="shared" si="40"/>
        <v/>
      </c>
      <c r="CY183" s="38" t="str">
        <f t="shared" si="43"/>
        <v>P</v>
      </c>
    </row>
    <row r="184" spans="1:103" ht="20.100000000000001" customHeight="1" x14ac:dyDescent="0.3">
      <c r="A184" s="82">
        <f>ROW()</f>
        <v>184</v>
      </c>
      <c r="B184" s="129" t="str">
        <f t="shared" si="41"/>
        <v/>
      </c>
      <c r="C184" s="129" t="str">
        <f t="shared" si="30"/>
        <v/>
      </c>
      <c r="D184" s="129" t="str">
        <f>IF(C184="","",COUNTIFS(C$11:C184,"&gt;0"))</f>
        <v/>
      </c>
      <c r="E184" s="52"/>
      <c r="F184" s="53"/>
      <c r="G184" s="53"/>
      <c r="H184" s="52"/>
      <c r="I184" s="163"/>
      <c r="J184" s="63"/>
      <c r="K184" s="246"/>
      <c r="L184" s="245" t="str">
        <f t="shared" si="44"/>
        <v/>
      </c>
      <c r="M184" s="173" t="str">
        <f>IFERROR(VLOOKUP(J184,Lists!J$4:L$653,2,FALSE),"")</f>
        <v/>
      </c>
      <c r="N184" s="174" t="str">
        <f>IFERROR(VLOOKUP(J184,Lists!J$4:L$653,3,FALSE),"")</f>
        <v/>
      </c>
      <c r="O184" s="175" t="str">
        <f t="shared" si="42"/>
        <v/>
      </c>
      <c r="P184" s="61"/>
      <c r="Q184" s="164"/>
      <c r="R184" s="164"/>
      <c r="S184" s="85"/>
      <c r="T184" s="97"/>
      <c r="U184" s="52"/>
      <c r="V184" s="85"/>
      <c r="W184" s="98"/>
      <c r="X184" s="107"/>
      <c r="Y184" s="79" t="str">
        <f>IFERROR(VLOOKUP(I184,Lists!A$4:B$11,2,FALSE),"")</f>
        <v/>
      </c>
      <c r="Z184" s="79" t="str">
        <f>IFERROR(VLOOKUP(#REF!,Lists!A$12:B$67,2,FALSE),"")</f>
        <v/>
      </c>
      <c r="AA184" s="82" t="str">
        <f t="shared" si="31"/>
        <v>P</v>
      </c>
      <c r="AB184" s="93" t="str">
        <f t="shared" si="32"/>
        <v>P</v>
      </c>
      <c r="AC184" s="93" t="str">
        <f>IF(L184&lt;&gt;0,IF(S184="Yes",IF(#REF!="","P",""),""),"")</f>
        <v/>
      </c>
      <c r="AD184" s="93" t="str">
        <f t="shared" si="33"/>
        <v/>
      </c>
      <c r="AE184" s="93" t="str">
        <f t="shared" si="34"/>
        <v/>
      </c>
      <c r="AF184" s="93" t="str">
        <f t="shared" si="35"/>
        <v/>
      </c>
      <c r="BO184" s="64" t="str">
        <f t="shared" si="36"/>
        <v/>
      </c>
      <c r="BP184" s="64" t="str">
        <f t="shared" si="37"/>
        <v/>
      </c>
      <c r="BQ184" s="64" t="str">
        <f t="shared" si="38"/>
        <v/>
      </c>
      <c r="BR184" s="64" t="str">
        <f t="shared" si="39"/>
        <v/>
      </c>
      <c r="BU184" s="64" t="str">
        <f t="shared" si="40"/>
        <v/>
      </c>
      <c r="CY184" s="38" t="str">
        <f t="shared" si="43"/>
        <v>P</v>
      </c>
    </row>
    <row r="185" spans="1:103" ht="20.100000000000001" customHeight="1" x14ac:dyDescent="0.3">
      <c r="A185" s="82">
        <f>ROW()</f>
        <v>185</v>
      </c>
      <c r="B185" s="129" t="str">
        <f t="shared" si="41"/>
        <v/>
      </c>
      <c r="C185" s="129" t="str">
        <f t="shared" si="30"/>
        <v/>
      </c>
      <c r="D185" s="129" t="str">
        <f>IF(C185="","",COUNTIFS(C$11:C185,"&gt;0"))</f>
        <v/>
      </c>
      <c r="E185" s="52"/>
      <c r="F185" s="53"/>
      <c r="G185" s="53"/>
      <c r="H185" s="52"/>
      <c r="I185" s="163"/>
      <c r="J185" s="63"/>
      <c r="K185" s="246"/>
      <c r="L185" s="245" t="str">
        <f t="shared" si="44"/>
        <v/>
      </c>
      <c r="M185" s="173" t="str">
        <f>IFERROR(VLOOKUP(J185,Lists!J$4:L$653,2,FALSE),"")</f>
        <v/>
      </c>
      <c r="N185" s="174" t="str">
        <f>IFERROR(VLOOKUP(J185,Lists!J$4:L$653,3,FALSE),"")</f>
        <v/>
      </c>
      <c r="O185" s="175" t="str">
        <f t="shared" si="42"/>
        <v/>
      </c>
      <c r="P185" s="61"/>
      <c r="Q185" s="164"/>
      <c r="R185" s="164"/>
      <c r="S185" s="85"/>
      <c r="T185" s="97"/>
      <c r="U185" s="52"/>
      <c r="V185" s="85"/>
      <c r="W185" s="98"/>
      <c r="X185" s="107"/>
      <c r="Y185" s="79" t="str">
        <f>IFERROR(VLOOKUP(I185,Lists!A$4:B$11,2,FALSE),"")</f>
        <v/>
      </c>
      <c r="Z185" s="79" t="str">
        <f>IFERROR(VLOOKUP(#REF!,Lists!A$12:B$67,2,FALSE),"")</f>
        <v/>
      </c>
      <c r="AA185" s="82" t="str">
        <f t="shared" si="31"/>
        <v>P</v>
      </c>
      <c r="AB185" s="93" t="str">
        <f t="shared" si="32"/>
        <v>P</v>
      </c>
      <c r="AC185" s="93" t="str">
        <f>IF(L185&lt;&gt;0,IF(S185="Yes",IF(#REF!="","P",""),""),"")</f>
        <v/>
      </c>
      <c r="AD185" s="93" t="str">
        <f t="shared" si="33"/>
        <v/>
      </c>
      <c r="AE185" s="93" t="str">
        <f t="shared" si="34"/>
        <v/>
      </c>
      <c r="AF185" s="93" t="str">
        <f t="shared" si="35"/>
        <v/>
      </c>
      <c r="BO185" s="64" t="str">
        <f t="shared" si="36"/>
        <v/>
      </c>
      <c r="BP185" s="64" t="str">
        <f t="shared" si="37"/>
        <v/>
      </c>
      <c r="BQ185" s="64" t="str">
        <f t="shared" si="38"/>
        <v/>
      </c>
      <c r="BR185" s="64" t="str">
        <f t="shared" si="39"/>
        <v/>
      </c>
      <c r="BU185" s="64" t="str">
        <f t="shared" si="40"/>
        <v/>
      </c>
      <c r="CY185" s="38" t="str">
        <f t="shared" si="43"/>
        <v>P</v>
      </c>
    </row>
    <row r="186" spans="1:103" ht="20.100000000000001" customHeight="1" x14ac:dyDescent="0.3">
      <c r="A186" s="82">
        <f>ROW()</f>
        <v>186</v>
      </c>
      <c r="B186" s="129" t="str">
        <f t="shared" si="41"/>
        <v/>
      </c>
      <c r="C186" s="129" t="str">
        <f t="shared" si="30"/>
        <v/>
      </c>
      <c r="D186" s="129" t="str">
        <f>IF(C186="","",COUNTIFS(C$11:C186,"&gt;0"))</f>
        <v/>
      </c>
      <c r="E186" s="52"/>
      <c r="F186" s="53"/>
      <c r="G186" s="53"/>
      <c r="H186" s="52"/>
      <c r="I186" s="163"/>
      <c r="J186" s="63"/>
      <c r="K186" s="246"/>
      <c r="L186" s="245" t="str">
        <f t="shared" si="44"/>
        <v/>
      </c>
      <c r="M186" s="173" t="str">
        <f>IFERROR(VLOOKUP(J186,Lists!J$4:L$653,2,FALSE),"")</f>
        <v/>
      </c>
      <c r="N186" s="174" t="str">
        <f>IFERROR(VLOOKUP(J186,Lists!J$4:L$653,3,FALSE),"")</f>
        <v/>
      </c>
      <c r="O186" s="175" t="str">
        <f t="shared" si="42"/>
        <v/>
      </c>
      <c r="P186" s="61"/>
      <c r="Q186" s="164"/>
      <c r="R186" s="164"/>
      <c r="S186" s="85"/>
      <c r="T186" s="97"/>
      <c r="U186" s="52"/>
      <c r="V186" s="85"/>
      <c r="W186" s="98"/>
      <c r="X186" s="107"/>
      <c r="Y186" s="79" t="str">
        <f>IFERROR(VLOOKUP(I186,Lists!A$4:B$11,2,FALSE),"")</f>
        <v/>
      </c>
      <c r="Z186" s="79" t="str">
        <f>IFERROR(VLOOKUP(#REF!,Lists!A$12:B$67,2,FALSE),"")</f>
        <v/>
      </c>
      <c r="AA186" s="82" t="str">
        <f t="shared" si="31"/>
        <v>P</v>
      </c>
      <c r="AB186" s="93" t="str">
        <f t="shared" si="32"/>
        <v>P</v>
      </c>
      <c r="AC186" s="93" t="str">
        <f>IF(L186&lt;&gt;0,IF(S186="Yes",IF(#REF!="","P",""),""),"")</f>
        <v/>
      </c>
      <c r="AD186" s="93" t="str">
        <f t="shared" si="33"/>
        <v/>
      </c>
      <c r="AE186" s="93" t="str">
        <f t="shared" si="34"/>
        <v/>
      </c>
      <c r="AF186" s="93" t="str">
        <f t="shared" si="35"/>
        <v/>
      </c>
      <c r="BO186" s="64" t="str">
        <f t="shared" si="36"/>
        <v/>
      </c>
      <c r="BP186" s="64" t="str">
        <f t="shared" si="37"/>
        <v/>
      </c>
      <c r="BQ186" s="64" t="str">
        <f t="shared" si="38"/>
        <v/>
      </c>
      <c r="BR186" s="64" t="str">
        <f t="shared" si="39"/>
        <v/>
      </c>
      <c r="BU186" s="64" t="str">
        <f t="shared" si="40"/>
        <v/>
      </c>
      <c r="CY186" s="38" t="str">
        <f t="shared" si="43"/>
        <v>P</v>
      </c>
    </row>
    <row r="187" spans="1:103" ht="20.100000000000001" customHeight="1" x14ac:dyDescent="0.3">
      <c r="A187" s="82">
        <f>ROW()</f>
        <v>187</v>
      </c>
      <c r="B187" s="129" t="str">
        <f t="shared" si="41"/>
        <v/>
      </c>
      <c r="C187" s="129" t="str">
        <f t="shared" si="30"/>
        <v/>
      </c>
      <c r="D187" s="129" t="str">
        <f>IF(C187="","",COUNTIFS(C$11:C187,"&gt;0"))</f>
        <v/>
      </c>
      <c r="E187" s="52"/>
      <c r="F187" s="53"/>
      <c r="G187" s="53"/>
      <c r="H187" s="52"/>
      <c r="I187" s="163"/>
      <c r="J187" s="63"/>
      <c r="K187" s="246"/>
      <c r="L187" s="245" t="str">
        <f t="shared" si="44"/>
        <v/>
      </c>
      <c r="M187" s="173" t="str">
        <f>IFERROR(VLOOKUP(J187,Lists!J$4:L$653,2,FALSE),"")</f>
        <v/>
      </c>
      <c r="N187" s="174" t="str">
        <f>IFERROR(VLOOKUP(J187,Lists!J$4:L$653,3,FALSE),"")</f>
        <v/>
      </c>
      <c r="O187" s="175" t="str">
        <f t="shared" si="42"/>
        <v/>
      </c>
      <c r="P187" s="61"/>
      <c r="Q187" s="164"/>
      <c r="R187" s="164"/>
      <c r="S187" s="85"/>
      <c r="T187" s="97"/>
      <c r="U187" s="52"/>
      <c r="V187" s="85"/>
      <c r="W187" s="98"/>
      <c r="X187" s="107"/>
      <c r="Y187" s="79" t="str">
        <f>IFERROR(VLOOKUP(I187,Lists!A$4:B$11,2,FALSE),"")</f>
        <v/>
      </c>
      <c r="Z187" s="79" t="str">
        <f>IFERROR(VLOOKUP(#REF!,Lists!A$12:B$67,2,FALSE),"")</f>
        <v/>
      </c>
      <c r="AA187" s="82" t="str">
        <f t="shared" si="31"/>
        <v>P</v>
      </c>
      <c r="AB187" s="93" t="str">
        <f t="shared" si="32"/>
        <v>P</v>
      </c>
      <c r="AC187" s="93" t="str">
        <f>IF(L187&lt;&gt;0,IF(S187="Yes",IF(#REF!="","P",""),""),"")</f>
        <v/>
      </c>
      <c r="AD187" s="93" t="str">
        <f t="shared" si="33"/>
        <v/>
      </c>
      <c r="AE187" s="93" t="str">
        <f t="shared" si="34"/>
        <v/>
      </c>
      <c r="AF187" s="93" t="str">
        <f t="shared" si="35"/>
        <v/>
      </c>
      <c r="BO187" s="64" t="str">
        <f t="shared" si="36"/>
        <v/>
      </c>
      <c r="BP187" s="64" t="str">
        <f t="shared" si="37"/>
        <v/>
      </c>
      <c r="BQ187" s="64" t="str">
        <f t="shared" si="38"/>
        <v/>
      </c>
      <c r="BR187" s="64" t="str">
        <f t="shared" si="39"/>
        <v/>
      </c>
      <c r="BU187" s="64" t="str">
        <f t="shared" si="40"/>
        <v/>
      </c>
      <c r="CY187" s="38" t="str">
        <f t="shared" si="43"/>
        <v>P</v>
      </c>
    </row>
    <row r="188" spans="1:103" ht="20.100000000000001" customHeight="1" x14ac:dyDescent="0.3">
      <c r="A188" s="82">
        <f>ROW()</f>
        <v>188</v>
      </c>
      <c r="B188" s="129" t="str">
        <f t="shared" si="41"/>
        <v/>
      </c>
      <c r="C188" s="129" t="str">
        <f t="shared" si="30"/>
        <v/>
      </c>
      <c r="D188" s="129" t="str">
        <f>IF(C188="","",COUNTIFS(C$11:C188,"&gt;0"))</f>
        <v/>
      </c>
      <c r="E188" s="52"/>
      <c r="F188" s="53"/>
      <c r="G188" s="53"/>
      <c r="H188" s="52"/>
      <c r="I188" s="163"/>
      <c r="J188" s="63"/>
      <c r="K188" s="246"/>
      <c r="L188" s="245" t="str">
        <f t="shared" si="44"/>
        <v/>
      </c>
      <c r="M188" s="173" t="str">
        <f>IFERROR(VLOOKUP(J188,Lists!J$4:L$653,2,FALSE),"")</f>
        <v/>
      </c>
      <c r="N188" s="174" t="str">
        <f>IFERROR(VLOOKUP(J188,Lists!J$4:L$653,3,FALSE),"")</f>
        <v/>
      </c>
      <c r="O188" s="175" t="str">
        <f t="shared" si="42"/>
        <v/>
      </c>
      <c r="P188" s="61"/>
      <c r="Q188" s="164"/>
      <c r="R188" s="164"/>
      <c r="S188" s="85"/>
      <c r="T188" s="97"/>
      <c r="U188" s="52"/>
      <c r="V188" s="85"/>
      <c r="W188" s="98"/>
      <c r="X188" s="107"/>
      <c r="Y188" s="79" t="str">
        <f>IFERROR(VLOOKUP(I188,Lists!A$4:B$11,2,FALSE),"")</f>
        <v/>
      </c>
      <c r="Z188" s="79" t="str">
        <f>IFERROR(VLOOKUP(#REF!,Lists!A$12:B$67,2,FALSE),"")</f>
        <v/>
      </c>
      <c r="AA188" s="82" t="str">
        <f t="shared" si="31"/>
        <v>P</v>
      </c>
      <c r="AB188" s="93" t="str">
        <f t="shared" si="32"/>
        <v>P</v>
      </c>
      <c r="AC188" s="93" t="str">
        <f>IF(L188&lt;&gt;0,IF(S188="Yes",IF(#REF!="","P",""),""),"")</f>
        <v/>
      </c>
      <c r="AD188" s="93" t="str">
        <f t="shared" si="33"/>
        <v/>
      </c>
      <c r="AE188" s="93" t="str">
        <f t="shared" si="34"/>
        <v/>
      </c>
      <c r="AF188" s="93" t="str">
        <f t="shared" si="35"/>
        <v/>
      </c>
      <c r="BO188" s="64" t="str">
        <f t="shared" si="36"/>
        <v/>
      </c>
      <c r="BP188" s="64" t="str">
        <f t="shared" si="37"/>
        <v/>
      </c>
      <c r="BQ188" s="64" t="str">
        <f t="shared" si="38"/>
        <v/>
      </c>
      <c r="BR188" s="64" t="str">
        <f t="shared" si="39"/>
        <v/>
      </c>
      <c r="BU188" s="64" t="str">
        <f t="shared" si="40"/>
        <v/>
      </c>
      <c r="CY188" s="38" t="str">
        <f t="shared" si="43"/>
        <v>P</v>
      </c>
    </row>
    <row r="189" spans="1:103" ht="20.100000000000001" customHeight="1" x14ac:dyDescent="0.3">
      <c r="A189" s="82">
        <f>ROW()</f>
        <v>189</v>
      </c>
      <c r="B189" s="129" t="str">
        <f t="shared" si="41"/>
        <v/>
      </c>
      <c r="C189" s="129" t="str">
        <f t="shared" si="30"/>
        <v/>
      </c>
      <c r="D189" s="129" t="str">
        <f>IF(C189="","",COUNTIFS(C$11:C189,"&gt;0"))</f>
        <v/>
      </c>
      <c r="E189" s="52"/>
      <c r="F189" s="53"/>
      <c r="G189" s="53"/>
      <c r="H189" s="52"/>
      <c r="I189" s="163"/>
      <c r="J189" s="63"/>
      <c r="K189" s="246"/>
      <c r="L189" s="245" t="str">
        <f t="shared" si="44"/>
        <v/>
      </c>
      <c r="M189" s="173" t="str">
        <f>IFERROR(VLOOKUP(J189,Lists!J$4:L$653,2,FALSE),"")</f>
        <v/>
      </c>
      <c r="N189" s="174" t="str">
        <f>IFERROR(VLOOKUP(J189,Lists!J$4:L$653,3,FALSE),"")</f>
        <v/>
      </c>
      <c r="O189" s="175" t="str">
        <f t="shared" si="42"/>
        <v/>
      </c>
      <c r="P189" s="61"/>
      <c r="Q189" s="164"/>
      <c r="R189" s="164"/>
      <c r="S189" s="85"/>
      <c r="T189" s="97"/>
      <c r="U189" s="52"/>
      <c r="V189" s="85"/>
      <c r="W189" s="98"/>
      <c r="X189" s="107"/>
      <c r="Y189" s="79" t="str">
        <f>IFERROR(VLOOKUP(I189,Lists!A$4:B$11,2,FALSE),"")</f>
        <v/>
      </c>
      <c r="Z189" s="79" t="str">
        <f>IFERROR(VLOOKUP(#REF!,Lists!A$12:B$67,2,FALSE),"")</f>
        <v/>
      </c>
      <c r="AA189" s="82" t="str">
        <f t="shared" si="31"/>
        <v>P</v>
      </c>
      <c r="AB189" s="93" t="str">
        <f t="shared" si="32"/>
        <v>P</v>
      </c>
      <c r="AC189" s="93" t="str">
        <f>IF(L189&lt;&gt;0,IF(S189="Yes",IF(#REF!="","P",""),""),"")</f>
        <v/>
      </c>
      <c r="AD189" s="93" t="str">
        <f t="shared" si="33"/>
        <v/>
      </c>
      <c r="AE189" s="93" t="str">
        <f t="shared" si="34"/>
        <v/>
      </c>
      <c r="AF189" s="93" t="str">
        <f t="shared" si="35"/>
        <v/>
      </c>
      <c r="BO189" s="64" t="str">
        <f t="shared" si="36"/>
        <v/>
      </c>
      <c r="BP189" s="64" t="str">
        <f t="shared" si="37"/>
        <v/>
      </c>
      <c r="BQ189" s="64" t="str">
        <f t="shared" si="38"/>
        <v/>
      </c>
      <c r="BR189" s="64" t="str">
        <f t="shared" si="39"/>
        <v/>
      </c>
      <c r="BU189" s="64" t="str">
        <f t="shared" si="40"/>
        <v/>
      </c>
      <c r="CY189" s="38" t="str">
        <f t="shared" si="43"/>
        <v>P</v>
      </c>
    </row>
    <row r="190" spans="1:103" ht="20.100000000000001" customHeight="1" x14ac:dyDescent="0.3">
      <c r="A190" s="82">
        <f>ROW()</f>
        <v>190</v>
      </c>
      <c r="B190" s="129" t="str">
        <f t="shared" si="41"/>
        <v/>
      </c>
      <c r="C190" s="129" t="str">
        <f t="shared" si="30"/>
        <v/>
      </c>
      <c r="D190" s="129" t="str">
        <f>IF(C190="","",COUNTIFS(C$11:C190,"&gt;0"))</f>
        <v/>
      </c>
      <c r="E190" s="52"/>
      <c r="F190" s="53"/>
      <c r="G190" s="53"/>
      <c r="H190" s="52"/>
      <c r="I190" s="163"/>
      <c r="J190" s="63"/>
      <c r="K190" s="246"/>
      <c r="L190" s="245" t="str">
        <f t="shared" si="44"/>
        <v/>
      </c>
      <c r="M190" s="173" t="str">
        <f>IFERROR(VLOOKUP(J190,Lists!J$4:L$653,2,FALSE),"")</f>
        <v/>
      </c>
      <c r="N190" s="174" t="str">
        <f>IFERROR(VLOOKUP(J190,Lists!J$4:L$653,3,FALSE),"")</f>
        <v/>
      </c>
      <c r="O190" s="175" t="str">
        <f t="shared" si="42"/>
        <v/>
      </c>
      <c r="P190" s="61"/>
      <c r="Q190" s="164"/>
      <c r="R190" s="164"/>
      <c r="S190" s="85"/>
      <c r="T190" s="97"/>
      <c r="U190" s="52"/>
      <c r="V190" s="85"/>
      <c r="W190" s="98"/>
      <c r="X190" s="107"/>
      <c r="Y190" s="79" t="str">
        <f>IFERROR(VLOOKUP(I190,Lists!A$4:B$11,2,FALSE),"")</f>
        <v/>
      </c>
      <c r="Z190" s="79" t="str">
        <f>IFERROR(VLOOKUP(#REF!,Lists!A$12:B$67,2,FALSE),"")</f>
        <v/>
      </c>
      <c r="AA190" s="82" t="str">
        <f t="shared" si="31"/>
        <v>P</v>
      </c>
      <c r="AB190" s="93" t="str">
        <f t="shared" si="32"/>
        <v>P</v>
      </c>
      <c r="AC190" s="93" t="str">
        <f>IF(L190&lt;&gt;0,IF(S190="Yes",IF(#REF!="","P",""),""),"")</f>
        <v/>
      </c>
      <c r="AD190" s="93" t="str">
        <f t="shared" si="33"/>
        <v/>
      </c>
      <c r="AE190" s="93" t="str">
        <f t="shared" si="34"/>
        <v/>
      </c>
      <c r="AF190" s="93" t="str">
        <f t="shared" si="35"/>
        <v/>
      </c>
      <c r="BO190" s="64" t="str">
        <f t="shared" si="36"/>
        <v/>
      </c>
      <c r="BP190" s="64" t="str">
        <f t="shared" si="37"/>
        <v/>
      </c>
      <c r="BQ190" s="64" t="str">
        <f t="shared" si="38"/>
        <v/>
      </c>
      <c r="BR190" s="64" t="str">
        <f t="shared" si="39"/>
        <v/>
      </c>
      <c r="BU190" s="64" t="str">
        <f t="shared" si="40"/>
        <v/>
      </c>
      <c r="CY190" s="38" t="str">
        <f t="shared" si="43"/>
        <v>P</v>
      </c>
    </row>
    <row r="191" spans="1:103" ht="20.100000000000001" customHeight="1" x14ac:dyDescent="0.3">
      <c r="A191" s="82">
        <f>ROW()</f>
        <v>191</v>
      </c>
      <c r="B191" s="129" t="str">
        <f t="shared" si="41"/>
        <v/>
      </c>
      <c r="C191" s="129" t="str">
        <f t="shared" si="30"/>
        <v/>
      </c>
      <c r="D191" s="129" t="str">
        <f>IF(C191="","",COUNTIFS(C$11:C191,"&gt;0"))</f>
        <v/>
      </c>
      <c r="E191" s="52"/>
      <c r="F191" s="53"/>
      <c r="G191" s="53"/>
      <c r="H191" s="52"/>
      <c r="I191" s="163"/>
      <c r="J191" s="63"/>
      <c r="K191" s="246"/>
      <c r="L191" s="245" t="str">
        <f t="shared" si="44"/>
        <v/>
      </c>
      <c r="M191" s="173" t="str">
        <f>IFERROR(VLOOKUP(J191,Lists!J$4:L$653,2,FALSE),"")</f>
        <v/>
      </c>
      <c r="N191" s="174" t="str">
        <f>IFERROR(VLOOKUP(J191,Lists!J$4:L$653,3,FALSE),"")</f>
        <v/>
      </c>
      <c r="O191" s="175" t="str">
        <f t="shared" si="42"/>
        <v/>
      </c>
      <c r="P191" s="61"/>
      <c r="Q191" s="164"/>
      <c r="R191" s="164"/>
      <c r="S191" s="85"/>
      <c r="T191" s="97"/>
      <c r="U191" s="52"/>
      <c r="V191" s="85"/>
      <c r="W191" s="98"/>
      <c r="X191" s="107"/>
      <c r="Y191" s="79" t="str">
        <f>IFERROR(VLOOKUP(I191,Lists!A$4:B$11,2,FALSE),"")</f>
        <v/>
      </c>
      <c r="Z191" s="79" t="str">
        <f>IFERROR(VLOOKUP(#REF!,Lists!A$12:B$67,2,FALSE),"")</f>
        <v/>
      </c>
      <c r="AA191" s="82" t="str">
        <f t="shared" si="31"/>
        <v>P</v>
      </c>
      <c r="AB191" s="93" t="str">
        <f t="shared" si="32"/>
        <v>P</v>
      </c>
      <c r="AC191" s="93" t="str">
        <f>IF(L191&lt;&gt;0,IF(S191="Yes",IF(#REF!="","P",""),""),"")</f>
        <v/>
      </c>
      <c r="AD191" s="93" t="str">
        <f t="shared" si="33"/>
        <v/>
      </c>
      <c r="AE191" s="93" t="str">
        <f t="shared" si="34"/>
        <v/>
      </c>
      <c r="AF191" s="93" t="str">
        <f t="shared" si="35"/>
        <v/>
      </c>
      <c r="BO191" s="64" t="str">
        <f t="shared" si="36"/>
        <v/>
      </c>
      <c r="BP191" s="64" t="str">
        <f t="shared" si="37"/>
        <v/>
      </c>
      <c r="BQ191" s="64" t="str">
        <f t="shared" si="38"/>
        <v/>
      </c>
      <c r="BR191" s="64" t="str">
        <f t="shared" si="39"/>
        <v/>
      </c>
      <c r="BU191" s="64" t="str">
        <f t="shared" si="40"/>
        <v/>
      </c>
      <c r="CY191" s="38" t="str">
        <f t="shared" si="43"/>
        <v>P</v>
      </c>
    </row>
    <row r="192" spans="1:103" ht="20.100000000000001" customHeight="1" x14ac:dyDescent="0.3">
      <c r="A192" s="82">
        <f>ROW()</f>
        <v>192</v>
      </c>
      <c r="B192" s="129" t="str">
        <f t="shared" si="41"/>
        <v/>
      </c>
      <c r="C192" s="129" t="str">
        <f t="shared" si="30"/>
        <v/>
      </c>
      <c r="D192" s="129" t="str">
        <f>IF(C192="","",COUNTIFS(C$11:C192,"&gt;0"))</f>
        <v/>
      </c>
      <c r="E192" s="52"/>
      <c r="F192" s="53"/>
      <c r="G192" s="53"/>
      <c r="H192" s="52"/>
      <c r="I192" s="163"/>
      <c r="J192" s="63"/>
      <c r="K192" s="246"/>
      <c r="L192" s="245" t="str">
        <f t="shared" si="44"/>
        <v/>
      </c>
      <c r="M192" s="173" t="str">
        <f>IFERROR(VLOOKUP(J192,Lists!J$4:L$653,2,FALSE),"")</f>
        <v/>
      </c>
      <c r="N192" s="174" t="str">
        <f>IFERROR(VLOOKUP(J192,Lists!J$4:L$653,3,FALSE),"")</f>
        <v/>
      </c>
      <c r="O192" s="175" t="str">
        <f t="shared" si="42"/>
        <v/>
      </c>
      <c r="P192" s="61"/>
      <c r="Q192" s="164"/>
      <c r="R192" s="164"/>
      <c r="S192" s="85"/>
      <c r="T192" s="97"/>
      <c r="U192" s="52"/>
      <c r="V192" s="85"/>
      <c r="W192" s="98"/>
      <c r="X192" s="107"/>
      <c r="Y192" s="79" t="str">
        <f>IFERROR(VLOOKUP(I192,Lists!A$4:B$11,2,FALSE),"")</f>
        <v/>
      </c>
      <c r="Z192" s="79" t="str">
        <f>IFERROR(VLOOKUP(#REF!,Lists!A$12:B$67,2,FALSE),"")</f>
        <v/>
      </c>
      <c r="AA192" s="82" t="str">
        <f t="shared" si="31"/>
        <v>P</v>
      </c>
      <c r="AB192" s="93" t="str">
        <f t="shared" si="32"/>
        <v>P</v>
      </c>
      <c r="AC192" s="93" t="str">
        <f>IF(L192&lt;&gt;0,IF(S192="Yes",IF(#REF!="","P",""),""),"")</f>
        <v/>
      </c>
      <c r="AD192" s="93" t="str">
        <f t="shared" si="33"/>
        <v/>
      </c>
      <c r="AE192" s="93" t="str">
        <f t="shared" si="34"/>
        <v/>
      </c>
      <c r="AF192" s="93" t="str">
        <f t="shared" si="35"/>
        <v/>
      </c>
      <c r="BO192" s="64" t="str">
        <f t="shared" si="36"/>
        <v/>
      </c>
      <c r="BP192" s="64" t="str">
        <f t="shared" si="37"/>
        <v/>
      </c>
      <c r="BQ192" s="64" t="str">
        <f t="shared" si="38"/>
        <v/>
      </c>
      <c r="BR192" s="64" t="str">
        <f t="shared" si="39"/>
        <v/>
      </c>
      <c r="BU192" s="64" t="str">
        <f t="shared" si="40"/>
        <v/>
      </c>
      <c r="CY192" s="38" t="str">
        <f t="shared" si="43"/>
        <v>P</v>
      </c>
    </row>
    <row r="193" spans="1:103" ht="20.100000000000001" customHeight="1" x14ac:dyDescent="0.3">
      <c r="A193" s="82">
        <f>ROW()</f>
        <v>193</v>
      </c>
      <c r="B193" s="129" t="str">
        <f t="shared" si="41"/>
        <v/>
      </c>
      <c r="C193" s="129" t="str">
        <f t="shared" si="30"/>
        <v/>
      </c>
      <c r="D193" s="129" t="str">
        <f>IF(C193="","",COUNTIFS(C$11:C193,"&gt;0"))</f>
        <v/>
      </c>
      <c r="E193" s="52"/>
      <c r="F193" s="53"/>
      <c r="G193" s="53"/>
      <c r="H193" s="52"/>
      <c r="I193" s="163"/>
      <c r="J193" s="63"/>
      <c r="K193" s="246"/>
      <c r="L193" s="245" t="str">
        <f t="shared" si="44"/>
        <v/>
      </c>
      <c r="M193" s="173" t="str">
        <f>IFERROR(VLOOKUP(J193,Lists!J$4:L$653,2,FALSE),"")</f>
        <v/>
      </c>
      <c r="N193" s="174" t="str">
        <f>IFERROR(VLOOKUP(J193,Lists!J$4:L$653,3,FALSE),"")</f>
        <v/>
      </c>
      <c r="O193" s="175" t="str">
        <f t="shared" si="42"/>
        <v/>
      </c>
      <c r="P193" s="61"/>
      <c r="Q193" s="164"/>
      <c r="R193" s="164"/>
      <c r="S193" s="85"/>
      <c r="T193" s="97"/>
      <c r="U193" s="52"/>
      <c r="V193" s="85"/>
      <c r="W193" s="98"/>
      <c r="X193" s="107"/>
      <c r="Y193" s="79" t="str">
        <f>IFERROR(VLOOKUP(I193,Lists!A$4:B$11,2,FALSE),"")</f>
        <v/>
      </c>
      <c r="Z193" s="79" t="str">
        <f>IFERROR(VLOOKUP(#REF!,Lists!A$12:B$67,2,FALSE),"")</f>
        <v/>
      </c>
      <c r="AA193" s="82" t="str">
        <f t="shared" si="31"/>
        <v>P</v>
      </c>
      <c r="AB193" s="93" t="str">
        <f t="shared" si="32"/>
        <v>P</v>
      </c>
      <c r="AC193" s="93" t="str">
        <f>IF(L193&lt;&gt;0,IF(S193="Yes",IF(#REF!="","P",""),""),"")</f>
        <v/>
      </c>
      <c r="AD193" s="93" t="str">
        <f t="shared" si="33"/>
        <v/>
      </c>
      <c r="AE193" s="93" t="str">
        <f t="shared" si="34"/>
        <v/>
      </c>
      <c r="AF193" s="93" t="str">
        <f t="shared" si="35"/>
        <v/>
      </c>
      <c r="BO193" s="64" t="str">
        <f t="shared" si="36"/>
        <v/>
      </c>
      <c r="BP193" s="64" t="str">
        <f t="shared" si="37"/>
        <v/>
      </c>
      <c r="BQ193" s="64" t="str">
        <f t="shared" si="38"/>
        <v/>
      </c>
      <c r="BR193" s="64" t="str">
        <f t="shared" si="39"/>
        <v/>
      </c>
      <c r="BU193" s="64" t="str">
        <f t="shared" si="40"/>
        <v/>
      </c>
      <c r="CY193" s="38" t="str">
        <f t="shared" si="43"/>
        <v>P</v>
      </c>
    </row>
    <row r="194" spans="1:103" ht="20.100000000000001" customHeight="1" x14ac:dyDescent="0.3">
      <c r="A194" s="82">
        <f>ROW()</f>
        <v>194</v>
      </c>
      <c r="B194" s="129" t="str">
        <f t="shared" si="41"/>
        <v/>
      </c>
      <c r="C194" s="129" t="str">
        <f t="shared" si="30"/>
        <v/>
      </c>
      <c r="D194" s="129" t="str">
        <f>IF(C194="","",COUNTIFS(C$11:C194,"&gt;0"))</f>
        <v/>
      </c>
      <c r="E194" s="52"/>
      <c r="F194" s="53"/>
      <c r="G194" s="53"/>
      <c r="H194" s="52"/>
      <c r="I194" s="163"/>
      <c r="J194" s="63"/>
      <c r="K194" s="246"/>
      <c r="L194" s="245" t="str">
        <f t="shared" si="44"/>
        <v/>
      </c>
      <c r="M194" s="173" t="str">
        <f>IFERROR(VLOOKUP(J194,Lists!J$4:L$653,2,FALSE),"")</f>
        <v/>
      </c>
      <c r="N194" s="174" t="str">
        <f>IFERROR(VLOOKUP(J194,Lists!J$4:L$653,3,FALSE),"")</f>
        <v/>
      </c>
      <c r="O194" s="175" t="str">
        <f t="shared" si="42"/>
        <v/>
      </c>
      <c r="P194" s="61"/>
      <c r="Q194" s="164"/>
      <c r="R194" s="164"/>
      <c r="S194" s="85"/>
      <c r="T194" s="97"/>
      <c r="U194" s="52"/>
      <c r="V194" s="85"/>
      <c r="W194" s="98"/>
      <c r="X194" s="107"/>
      <c r="Y194" s="79" t="str">
        <f>IFERROR(VLOOKUP(I194,Lists!A$4:B$11,2,FALSE),"")</f>
        <v/>
      </c>
      <c r="Z194" s="79" t="str">
        <f>IFERROR(VLOOKUP(#REF!,Lists!A$12:B$67,2,FALSE),"")</f>
        <v/>
      </c>
      <c r="AA194" s="82" t="str">
        <f t="shared" si="31"/>
        <v>P</v>
      </c>
      <c r="AB194" s="93" t="str">
        <f t="shared" si="32"/>
        <v>P</v>
      </c>
      <c r="AC194" s="93" t="str">
        <f>IF(L194&lt;&gt;0,IF(S194="Yes",IF(#REF!="","P",""),""),"")</f>
        <v/>
      </c>
      <c r="AD194" s="93" t="str">
        <f t="shared" si="33"/>
        <v/>
      </c>
      <c r="AE194" s="93" t="str">
        <f t="shared" si="34"/>
        <v/>
      </c>
      <c r="AF194" s="93" t="str">
        <f t="shared" si="35"/>
        <v/>
      </c>
      <c r="BO194" s="64" t="str">
        <f t="shared" si="36"/>
        <v/>
      </c>
      <c r="BP194" s="64" t="str">
        <f t="shared" si="37"/>
        <v/>
      </c>
      <c r="BQ194" s="64" t="str">
        <f t="shared" si="38"/>
        <v/>
      </c>
      <c r="BR194" s="64" t="str">
        <f t="shared" si="39"/>
        <v/>
      </c>
      <c r="BU194" s="64" t="str">
        <f t="shared" si="40"/>
        <v/>
      </c>
      <c r="CY194" s="38" t="str">
        <f t="shared" si="43"/>
        <v>P</v>
      </c>
    </row>
    <row r="195" spans="1:103" ht="20.100000000000001" customHeight="1" x14ac:dyDescent="0.3">
      <c r="A195" s="82">
        <f>ROW()</f>
        <v>195</v>
      </c>
      <c r="B195" s="129" t="str">
        <f t="shared" si="41"/>
        <v/>
      </c>
      <c r="C195" s="129" t="str">
        <f t="shared" si="30"/>
        <v/>
      </c>
      <c r="D195" s="129" t="str">
        <f>IF(C195="","",COUNTIFS(C$11:C195,"&gt;0"))</f>
        <v/>
      </c>
      <c r="E195" s="52"/>
      <c r="F195" s="53"/>
      <c r="G195" s="53"/>
      <c r="H195" s="52"/>
      <c r="I195" s="163"/>
      <c r="J195" s="63"/>
      <c r="K195" s="246"/>
      <c r="L195" s="245" t="str">
        <f t="shared" si="44"/>
        <v/>
      </c>
      <c r="M195" s="173" t="str">
        <f>IFERROR(VLOOKUP(J195,Lists!J$4:L$653,2,FALSE),"")</f>
        <v/>
      </c>
      <c r="N195" s="174" t="str">
        <f>IFERROR(VLOOKUP(J195,Lists!J$4:L$653,3,FALSE),"")</f>
        <v/>
      </c>
      <c r="O195" s="175" t="str">
        <f t="shared" si="42"/>
        <v/>
      </c>
      <c r="P195" s="61"/>
      <c r="Q195" s="164"/>
      <c r="R195" s="164"/>
      <c r="S195" s="85"/>
      <c r="T195" s="97"/>
      <c r="U195" s="52"/>
      <c r="V195" s="85"/>
      <c r="W195" s="98"/>
      <c r="X195" s="107"/>
      <c r="Y195" s="79" t="str">
        <f>IFERROR(VLOOKUP(I195,Lists!A$4:B$11,2,FALSE),"")</f>
        <v/>
      </c>
      <c r="Z195" s="79" t="str">
        <f>IFERROR(VLOOKUP(#REF!,Lists!A$12:B$67,2,FALSE),"")</f>
        <v/>
      </c>
      <c r="AA195" s="82" t="str">
        <f t="shared" si="31"/>
        <v>P</v>
      </c>
      <c r="AB195" s="93" t="str">
        <f t="shared" si="32"/>
        <v>P</v>
      </c>
      <c r="AC195" s="93" t="str">
        <f>IF(L195&lt;&gt;0,IF(S195="Yes",IF(#REF!="","P",""),""),"")</f>
        <v/>
      </c>
      <c r="AD195" s="93" t="str">
        <f t="shared" si="33"/>
        <v/>
      </c>
      <c r="AE195" s="93" t="str">
        <f t="shared" si="34"/>
        <v/>
      </c>
      <c r="AF195" s="93" t="str">
        <f t="shared" si="35"/>
        <v/>
      </c>
      <c r="BO195" s="64" t="str">
        <f t="shared" si="36"/>
        <v/>
      </c>
      <c r="BP195" s="64" t="str">
        <f t="shared" si="37"/>
        <v/>
      </c>
      <c r="BQ195" s="64" t="str">
        <f t="shared" si="38"/>
        <v/>
      </c>
      <c r="BR195" s="64" t="str">
        <f t="shared" si="39"/>
        <v/>
      </c>
      <c r="BU195" s="64" t="str">
        <f t="shared" si="40"/>
        <v/>
      </c>
      <c r="CY195" s="38" t="str">
        <f t="shared" si="43"/>
        <v>P</v>
      </c>
    </row>
    <row r="196" spans="1:103" ht="20.100000000000001" customHeight="1" x14ac:dyDescent="0.3">
      <c r="A196" s="82">
        <f>ROW()</f>
        <v>196</v>
      </c>
      <c r="B196" s="129" t="str">
        <f t="shared" si="41"/>
        <v/>
      </c>
      <c r="C196" s="129" t="str">
        <f t="shared" si="30"/>
        <v/>
      </c>
      <c r="D196" s="129" t="str">
        <f>IF(C196="","",COUNTIFS(C$11:C196,"&gt;0"))</f>
        <v/>
      </c>
      <c r="E196" s="52"/>
      <c r="F196" s="53"/>
      <c r="G196" s="53"/>
      <c r="H196" s="52"/>
      <c r="I196" s="163"/>
      <c r="J196" s="63"/>
      <c r="K196" s="246"/>
      <c r="L196" s="245" t="str">
        <f t="shared" si="44"/>
        <v/>
      </c>
      <c r="M196" s="173" t="str">
        <f>IFERROR(VLOOKUP(J196,Lists!J$4:L$653,2,FALSE),"")</f>
        <v/>
      </c>
      <c r="N196" s="174" t="str">
        <f>IFERROR(VLOOKUP(J196,Lists!J$4:L$653,3,FALSE),"")</f>
        <v/>
      </c>
      <c r="O196" s="175" t="str">
        <f t="shared" si="42"/>
        <v/>
      </c>
      <c r="P196" s="61"/>
      <c r="Q196" s="164"/>
      <c r="R196" s="164"/>
      <c r="S196" s="85"/>
      <c r="T196" s="97"/>
      <c r="U196" s="52"/>
      <c r="V196" s="85"/>
      <c r="W196" s="98"/>
      <c r="X196" s="107"/>
      <c r="Y196" s="79" t="str">
        <f>IFERROR(VLOOKUP(I196,Lists!A$4:B$11,2,FALSE),"")</f>
        <v/>
      </c>
      <c r="Z196" s="79" t="str">
        <f>IFERROR(VLOOKUP(#REF!,Lists!A$12:B$67,2,FALSE),"")</f>
        <v/>
      </c>
      <c r="AA196" s="82" t="str">
        <f t="shared" si="31"/>
        <v>P</v>
      </c>
      <c r="AB196" s="93" t="str">
        <f t="shared" si="32"/>
        <v>P</v>
      </c>
      <c r="AC196" s="93" t="str">
        <f>IF(L196&lt;&gt;0,IF(S196="Yes",IF(#REF!="","P",""),""),"")</f>
        <v/>
      </c>
      <c r="AD196" s="93" t="str">
        <f t="shared" si="33"/>
        <v/>
      </c>
      <c r="AE196" s="93" t="str">
        <f t="shared" si="34"/>
        <v/>
      </c>
      <c r="AF196" s="93" t="str">
        <f t="shared" si="35"/>
        <v/>
      </c>
      <c r="BO196" s="64" t="str">
        <f t="shared" si="36"/>
        <v/>
      </c>
      <c r="BP196" s="64" t="str">
        <f t="shared" si="37"/>
        <v/>
      </c>
      <c r="BQ196" s="64" t="str">
        <f t="shared" si="38"/>
        <v/>
      </c>
      <c r="BR196" s="64" t="str">
        <f t="shared" si="39"/>
        <v/>
      </c>
      <c r="BU196" s="64" t="str">
        <f t="shared" si="40"/>
        <v/>
      </c>
      <c r="CY196" s="38" t="str">
        <f t="shared" si="43"/>
        <v>P</v>
      </c>
    </row>
    <row r="197" spans="1:103" ht="20.100000000000001" customHeight="1" x14ac:dyDescent="0.3">
      <c r="A197" s="82">
        <f>ROW()</f>
        <v>197</v>
      </c>
      <c r="B197" s="129" t="str">
        <f t="shared" si="41"/>
        <v/>
      </c>
      <c r="C197" s="129" t="str">
        <f t="shared" si="30"/>
        <v/>
      </c>
      <c r="D197" s="129" t="str">
        <f>IF(C197="","",COUNTIFS(C$11:C197,"&gt;0"))</f>
        <v/>
      </c>
      <c r="E197" s="52"/>
      <c r="F197" s="53"/>
      <c r="G197" s="53"/>
      <c r="H197" s="52"/>
      <c r="I197" s="163"/>
      <c r="J197" s="63"/>
      <c r="K197" s="246"/>
      <c r="L197" s="245" t="str">
        <f t="shared" si="44"/>
        <v/>
      </c>
      <c r="M197" s="173" t="str">
        <f>IFERROR(VLOOKUP(J197,Lists!J$4:L$653,2,FALSE),"")</f>
        <v/>
      </c>
      <c r="N197" s="174" t="str">
        <f>IFERROR(VLOOKUP(J197,Lists!J$4:L$653,3,FALSE),"")</f>
        <v/>
      </c>
      <c r="O197" s="175" t="str">
        <f t="shared" si="42"/>
        <v/>
      </c>
      <c r="P197" s="61"/>
      <c r="Q197" s="164"/>
      <c r="R197" s="164"/>
      <c r="S197" s="85"/>
      <c r="T197" s="97"/>
      <c r="U197" s="52"/>
      <c r="V197" s="85"/>
      <c r="W197" s="98"/>
      <c r="X197" s="107"/>
      <c r="Y197" s="79" t="str">
        <f>IFERROR(VLOOKUP(I197,Lists!A$4:B$11,2,FALSE),"")</f>
        <v/>
      </c>
      <c r="Z197" s="79" t="str">
        <f>IFERROR(VLOOKUP(#REF!,Lists!A$12:B$67,2,FALSE),"")</f>
        <v/>
      </c>
      <c r="AA197" s="82" t="str">
        <f t="shared" si="31"/>
        <v>P</v>
      </c>
      <c r="AB197" s="93" t="str">
        <f t="shared" si="32"/>
        <v>P</v>
      </c>
      <c r="AC197" s="93" t="str">
        <f>IF(L197&lt;&gt;0,IF(S197="Yes",IF(#REF!="","P",""),""),"")</f>
        <v/>
      </c>
      <c r="AD197" s="93" t="str">
        <f t="shared" si="33"/>
        <v/>
      </c>
      <c r="AE197" s="93" t="str">
        <f t="shared" si="34"/>
        <v/>
      </c>
      <c r="AF197" s="93" t="str">
        <f t="shared" si="35"/>
        <v/>
      </c>
      <c r="BO197" s="64" t="str">
        <f t="shared" si="36"/>
        <v/>
      </c>
      <c r="BP197" s="64" t="str">
        <f t="shared" si="37"/>
        <v/>
      </c>
      <c r="BQ197" s="64" t="str">
        <f t="shared" si="38"/>
        <v/>
      </c>
      <c r="BR197" s="64" t="str">
        <f t="shared" si="39"/>
        <v/>
      </c>
      <c r="BU197" s="64" t="str">
        <f t="shared" si="40"/>
        <v/>
      </c>
      <c r="CY197" s="38" t="str">
        <f t="shared" si="43"/>
        <v>P</v>
      </c>
    </row>
    <row r="198" spans="1:103" ht="20.100000000000001" customHeight="1" x14ac:dyDescent="0.3">
      <c r="A198" s="82">
        <f>ROW()</f>
        <v>198</v>
      </c>
      <c r="B198" s="129" t="str">
        <f t="shared" si="41"/>
        <v/>
      </c>
      <c r="C198" s="129" t="str">
        <f t="shared" si="30"/>
        <v/>
      </c>
      <c r="D198" s="129" t="str">
        <f>IF(C198="","",COUNTIFS(C$11:C198,"&gt;0"))</f>
        <v/>
      </c>
      <c r="E198" s="52"/>
      <c r="F198" s="53"/>
      <c r="G198" s="53"/>
      <c r="H198" s="52"/>
      <c r="I198" s="163"/>
      <c r="J198" s="63"/>
      <c r="K198" s="246"/>
      <c r="L198" s="245" t="str">
        <f t="shared" si="44"/>
        <v/>
      </c>
      <c r="M198" s="173" t="str">
        <f>IFERROR(VLOOKUP(J198,Lists!J$4:L$653,2,FALSE),"")</f>
        <v/>
      </c>
      <c r="N198" s="174" t="str">
        <f>IFERROR(VLOOKUP(J198,Lists!J$4:L$653,3,FALSE),"")</f>
        <v/>
      </c>
      <c r="O198" s="175" t="str">
        <f t="shared" si="42"/>
        <v/>
      </c>
      <c r="P198" s="61"/>
      <c r="Q198" s="164"/>
      <c r="R198" s="164"/>
      <c r="S198" s="85"/>
      <c r="T198" s="97"/>
      <c r="U198" s="52"/>
      <c r="V198" s="85"/>
      <c r="W198" s="98"/>
      <c r="X198" s="107"/>
      <c r="Y198" s="79" t="str">
        <f>IFERROR(VLOOKUP(I198,Lists!A$4:B$11,2,FALSE),"")</f>
        <v/>
      </c>
      <c r="Z198" s="79" t="str">
        <f>IFERROR(VLOOKUP(#REF!,Lists!A$12:B$67,2,FALSE),"")</f>
        <v/>
      </c>
      <c r="AA198" s="82" t="str">
        <f t="shared" si="31"/>
        <v>P</v>
      </c>
      <c r="AB198" s="93" t="str">
        <f t="shared" si="32"/>
        <v>P</v>
      </c>
      <c r="AC198" s="93" t="str">
        <f>IF(L198&lt;&gt;0,IF(S198="Yes",IF(#REF!="","P",""),""),"")</f>
        <v/>
      </c>
      <c r="AD198" s="93" t="str">
        <f t="shared" si="33"/>
        <v/>
      </c>
      <c r="AE198" s="93" t="str">
        <f t="shared" si="34"/>
        <v/>
      </c>
      <c r="AF198" s="93" t="str">
        <f t="shared" si="35"/>
        <v/>
      </c>
      <c r="BO198" s="64" t="str">
        <f t="shared" si="36"/>
        <v/>
      </c>
      <c r="BP198" s="64" t="str">
        <f t="shared" si="37"/>
        <v/>
      </c>
      <c r="BQ198" s="64" t="str">
        <f t="shared" si="38"/>
        <v/>
      </c>
      <c r="BR198" s="64" t="str">
        <f t="shared" si="39"/>
        <v/>
      </c>
      <c r="BU198" s="64" t="str">
        <f t="shared" si="40"/>
        <v/>
      </c>
      <c r="CY198" s="38" t="str">
        <f t="shared" si="43"/>
        <v>P</v>
      </c>
    </row>
    <row r="199" spans="1:103" ht="20.100000000000001" customHeight="1" x14ac:dyDescent="0.3">
      <c r="A199" s="82">
        <f>ROW()</f>
        <v>199</v>
      </c>
      <c r="B199" s="129" t="str">
        <f t="shared" si="41"/>
        <v/>
      </c>
      <c r="C199" s="129" t="str">
        <f t="shared" si="30"/>
        <v/>
      </c>
      <c r="D199" s="129" t="str">
        <f>IF(C199="","",COUNTIFS(C$11:C199,"&gt;0"))</f>
        <v/>
      </c>
      <c r="E199" s="52"/>
      <c r="F199" s="53"/>
      <c r="G199" s="53"/>
      <c r="H199" s="52"/>
      <c r="I199" s="163"/>
      <c r="J199" s="63"/>
      <c r="K199" s="246"/>
      <c r="L199" s="245" t="str">
        <f t="shared" si="44"/>
        <v/>
      </c>
      <c r="M199" s="173" t="str">
        <f>IFERROR(VLOOKUP(J199,Lists!J$4:L$653,2,FALSE),"")</f>
        <v/>
      </c>
      <c r="N199" s="174" t="str">
        <f>IFERROR(VLOOKUP(J199,Lists!J$4:L$653,3,FALSE),"")</f>
        <v/>
      </c>
      <c r="O199" s="175" t="str">
        <f t="shared" si="42"/>
        <v/>
      </c>
      <c r="P199" s="61"/>
      <c r="Q199" s="164"/>
      <c r="R199" s="164"/>
      <c r="S199" s="85"/>
      <c r="T199" s="97"/>
      <c r="U199" s="52"/>
      <c r="V199" s="85"/>
      <c r="W199" s="98"/>
      <c r="X199" s="107"/>
      <c r="Y199" s="79" t="str">
        <f>IFERROR(VLOOKUP(I199,Lists!A$4:B$11,2,FALSE),"")</f>
        <v/>
      </c>
      <c r="Z199" s="79" t="str">
        <f>IFERROR(VLOOKUP(#REF!,Lists!A$12:B$67,2,FALSE),"")</f>
        <v/>
      </c>
      <c r="AA199" s="82" t="str">
        <f t="shared" si="31"/>
        <v>P</v>
      </c>
      <c r="AB199" s="93" t="str">
        <f t="shared" si="32"/>
        <v>P</v>
      </c>
      <c r="AC199" s="93" t="str">
        <f>IF(L199&lt;&gt;0,IF(S199="Yes",IF(#REF!="","P",""),""),"")</f>
        <v/>
      </c>
      <c r="AD199" s="93" t="str">
        <f t="shared" si="33"/>
        <v/>
      </c>
      <c r="AE199" s="93" t="str">
        <f t="shared" si="34"/>
        <v/>
      </c>
      <c r="AF199" s="93" t="str">
        <f t="shared" si="35"/>
        <v/>
      </c>
      <c r="BO199" s="64" t="str">
        <f t="shared" si="36"/>
        <v/>
      </c>
      <c r="BP199" s="64" t="str">
        <f t="shared" si="37"/>
        <v/>
      </c>
      <c r="BQ199" s="64" t="str">
        <f t="shared" si="38"/>
        <v/>
      </c>
      <c r="BR199" s="64" t="str">
        <f t="shared" si="39"/>
        <v/>
      </c>
      <c r="BU199" s="64" t="str">
        <f t="shared" si="40"/>
        <v/>
      </c>
      <c r="CY199" s="38" t="str">
        <f t="shared" si="43"/>
        <v>P</v>
      </c>
    </row>
    <row r="200" spans="1:103" ht="20.100000000000001" customHeight="1" x14ac:dyDescent="0.3">
      <c r="A200" s="82">
        <f>ROW()</f>
        <v>200</v>
      </c>
      <c r="B200" s="129" t="str">
        <f t="shared" si="41"/>
        <v/>
      </c>
      <c r="C200" s="129" t="str">
        <f t="shared" si="30"/>
        <v/>
      </c>
      <c r="D200" s="129" t="str">
        <f>IF(C200="","",COUNTIFS(C$11:C200,"&gt;0"))</f>
        <v/>
      </c>
      <c r="E200" s="52"/>
      <c r="F200" s="53"/>
      <c r="G200" s="53"/>
      <c r="H200" s="52"/>
      <c r="I200" s="163"/>
      <c r="J200" s="63"/>
      <c r="K200" s="246"/>
      <c r="L200" s="245" t="str">
        <f t="shared" si="44"/>
        <v/>
      </c>
      <c r="M200" s="173" t="str">
        <f>IFERROR(VLOOKUP(J200,Lists!J$4:L$653,2,FALSE),"")</f>
        <v/>
      </c>
      <c r="N200" s="174" t="str">
        <f>IFERROR(VLOOKUP(J200,Lists!J$4:L$653,3,FALSE),"")</f>
        <v/>
      </c>
      <c r="O200" s="175" t="str">
        <f t="shared" si="42"/>
        <v/>
      </c>
      <c r="P200" s="61"/>
      <c r="Q200" s="164"/>
      <c r="R200" s="164"/>
      <c r="S200" s="85"/>
      <c r="T200" s="97"/>
      <c r="U200" s="52"/>
      <c r="V200" s="85"/>
      <c r="W200" s="98"/>
      <c r="X200" s="107"/>
      <c r="Y200" s="79" t="str">
        <f>IFERROR(VLOOKUP(I200,Lists!A$4:B$11,2,FALSE),"")</f>
        <v/>
      </c>
      <c r="Z200" s="79" t="str">
        <f>IFERROR(VLOOKUP(#REF!,Lists!A$12:B$67,2,FALSE),"")</f>
        <v/>
      </c>
      <c r="AA200" s="82" t="str">
        <f t="shared" si="31"/>
        <v>P</v>
      </c>
      <c r="AB200" s="93" t="str">
        <f t="shared" si="32"/>
        <v>P</v>
      </c>
      <c r="AC200" s="93" t="str">
        <f>IF(L200&lt;&gt;0,IF(S200="Yes",IF(#REF!="","P",""),""),"")</f>
        <v/>
      </c>
      <c r="AD200" s="93" t="str">
        <f t="shared" si="33"/>
        <v/>
      </c>
      <c r="AE200" s="93" t="str">
        <f t="shared" si="34"/>
        <v/>
      </c>
      <c r="AF200" s="93" t="str">
        <f t="shared" si="35"/>
        <v/>
      </c>
      <c r="BO200" s="64" t="str">
        <f t="shared" si="36"/>
        <v/>
      </c>
      <c r="BP200" s="64" t="str">
        <f t="shared" si="37"/>
        <v/>
      </c>
      <c r="BQ200" s="64" t="str">
        <f t="shared" si="38"/>
        <v/>
      </c>
      <c r="BR200" s="64" t="str">
        <f t="shared" si="39"/>
        <v/>
      </c>
      <c r="BU200" s="64" t="str">
        <f t="shared" si="40"/>
        <v/>
      </c>
      <c r="CY200" s="38" t="str">
        <f t="shared" si="43"/>
        <v>P</v>
      </c>
    </row>
    <row r="201" spans="1:103" ht="20.100000000000001" customHeight="1" x14ac:dyDescent="0.3">
      <c r="A201" s="82">
        <f>ROW()</f>
        <v>201</v>
      </c>
      <c r="B201" s="129" t="str">
        <f t="shared" si="41"/>
        <v/>
      </c>
      <c r="C201" s="129" t="str">
        <f t="shared" si="30"/>
        <v/>
      </c>
      <c r="D201" s="129" t="str">
        <f>IF(C201="","",COUNTIFS(C$11:C201,"&gt;0"))</f>
        <v/>
      </c>
      <c r="E201" s="52"/>
      <c r="F201" s="53"/>
      <c r="G201" s="53"/>
      <c r="H201" s="52"/>
      <c r="I201" s="163"/>
      <c r="J201" s="63"/>
      <c r="K201" s="246"/>
      <c r="L201" s="245" t="str">
        <f t="shared" si="44"/>
        <v/>
      </c>
      <c r="M201" s="173" t="str">
        <f>IFERROR(VLOOKUP(J201,Lists!J$4:L$653,2,FALSE),"")</f>
        <v/>
      </c>
      <c r="N201" s="174" t="str">
        <f>IFERROR(VLOOKUP(J201,Lists!J$4:L$653,3,FALSE),"")</f>
        <v/>
      </c>
      <c r="O201" s="175" t="str">
        <f t="shared" si="42"/>
        <v/>
      </c>
      <c r="P201" s="61"/>
      <c r="Q201" s="164"/>
      <c r="R201" s="164"/>
      <c r="S201" s="85"/>
      <c r="T201" s="97"/>
      <c r="U201" s="52"/>
      <c r="V201" s="85"/>
      <c r="W201" s="98"/>
      <c r="X201" s="107"/>
      <c r="Y201" s="79" t="str">
        <f>IFERROR(VLOOKUP(I201,Lists!A$4:B$11,2,FALSE),"")</f>
        <v/>
      </c>
      <c r="Z201" s="79" t="str">
        <f>IFERROR(VLOOKUP(#REF!,Lists!A$12:B$67,2,FALSE),"")</f>
        <v/>
      </c>
      <c r="AA201" s="82" t="str">
        <f t="shared" si="31"/>
        <v>P</v>
      </c>
      <c r="AB201" s="93" t="str">
        <f t="shared" si="32"/>
        <v>P</v>
      </c>
      <c r="AC201" s="93" t="str">
        <f>IF(L201&lt;&gt;0,IF(S201="Yes",IF(#REF!="","P",""),""),"")</f>
        <v/>
      </c>
      <c r="AD201" s="93" t="str">
        <f t="shared" si="33"/>
        <v/>
      </c>
      <c r="AE201" s="93" t="str">
        <f t="shared" si="34"/>
        <v/>
      </c>
      <c r="AF201" s="93" t="str">
        <f t="shared" si="35"/>
        <v/>
      </c>
      <c r="BO201" s="64" t="str">
        <f t="shared" si="36"/>
        <v/>
      </c>
      <c r="BP201" s="64" t="str">
        <f t="shared" si="37"/>
        <v/>
      </c>
      <c r="BQ201" s="64" t="str">
        <f t="shared" si="38"/>
        <v/>
      </c>
      <c r="BR201" s="64" t="str">
        <f t="shared" si="39"/>
        <v/>
      </c>
      <c r="BU201" s="64" t="str">
        <f t="shared" si="40"/>
        <v/>
      </c>
      <c r="CY201" s="38" t="str">
        <f t="shared" si="43"/>
        <v>P</v>
      </c>
    </row>
    <row r="202" spans="1:103" ht="20.100000000000001" customHeight="1" x14ac:dyDescent="0.3">
      <c r="A202" s="82">
        <f>ROW()</f>
        <v>202</v>
      </c>
      <c r="B202" s="129" t="str">
        <f t="shared" si="41"/>
        <v/>
      </c>
      <c r="C202" s="129" t="str">
        <f t="shared" si="30"/>
        <v/>
      </c>
      <c r="D202" s="129" t="str">
        <f>IF(C202="","",COUNTIFS(C$11:C202,"&gt;0"))</f>
        <v/>
      </c>
      <c r="E202" s="52"/>
      <c r="F202" s="53"/>
      <c r="G202" s="53"/>
      <c r="H202" s="52"/>
      <c r="I202" s="163"/>
      <c r="J202" s="63"/>
      <c r="K202" s="246"/>
      <c r="L202" s="245" t="str">
        <f t="shared" si="44"/>
        <v/>
      </c>
      <c r="M202" s="173" t="str">
        <f>IFERROR(VLOOKUP(J202,Lists!J$4:L$653,2,FALSE),"")</f>
        <v/>
      </c>
      <c r="N202" s="174" t="str">
        <f>IFERROR(VLOOKUP(J202,Lists!J$4:L$653,3,FALSE),"")</f>
        <v/>
      </c>
      <c r="O202" s="175" t="str">
        <f t="shared" si="42"/>
        <v/>
      </c>
      <c r="P202" s="61"/>
      <c r="Q202" s="164"/>
      <c r="R202" s="164"/>
      <c r="S202" s="85"/>
      <c r="T202" s="97"/>
      <c r="U202" s="52"/>
      <c r="V202" s="85"/>
      <c r="W202" s="98"/>
      <c r="X202" s="107"/>
      <c r="Y202" s="79" t="str">
        <f>IFERROR(VLOOKUP(I202,Lists!A$4:B$11,2,FALSE),"")</f>
        <v/>
      </c>
      <c r="Z202" s="79" t="str">
        <f>IFERROR(VLOOKUP(#REF!,Lists!A$12:B$67,2,FALSE),"")</f>
        <v/>
      </c>
      <c r="AA202" s="82" t="str">
        <f t="shared" si="31"/>
        <v>P</v>
      </c>
      <c r="AB202" s="93" t="str">
        <f t="shared" si="32"/>
        <v>P</v>
      </c>
      <c r="AC202" s="93" t="str">
        <f>IF(L202&lt;&gt;0,IF(S202="Yes",IF(#REF!="","P",""),""),"")</f>
        <v/>
      </c>
      <c r="AD202" s="93" t="str">
        <f t="shared" si="33"/>
        <v/>
      </c>
      <c r="AE202" s="93" t="str">
        <f t="shared" si="34"/>
        <v/>
      </c>
      <c r="AF202" s="93" t="str">
        <f t="shared" si="35"/>
        <v/>
      </c>
      <c r="BO202" s="64" t="str">
        <f t="shared" si="36"/>
        <v/>
      </c>
      <c r="BP202" s="64" t="str">
        <f t="shared" si="37"/>
        <v/>
      </c>
      <c r="BQ202" s="64" t="str">
        <f t="shared" si="38"/>
        <v/>
      </c>
      <c r="BR202" s="64" t="str">
        <f t="shared" si="39"/>
        <v/>
      </c>
      <c r="BU202" s="64" t="str">
        <f t="shared" si="40"/>
        <v/>
      </c>
      <c r="CY202" s="38" t="str">
        <f t="shared" si="43"/>
        <v>P</v>
      </c>
    </row>
    <row r="203" spans="1:103" ht="20.100000000000001" customHeight="1" x14ac:dyDescent="0.3">
      <c r="A203" s="82">
        <f>ROW()</f>
        <v>203</v>
      </c>
      <c r="B203" s="129" t="str">
        <f t="shared" si="41"/>
        <v/>
      </c>
      <c r="C203" s="129" t="str">
        <f t="shared" ref="C203:C266" si="45">IF(S203="Yes",B203,"")</f>
        <v/>
      </c>
      <c r="D203" s="129" t="str">
        <f>IF(C203="","",COUNTIFS(C$11:C203,"&gt;0"))</f>
        <v/>
      </c>
      <c r="E203" s="52"/>
      <c r="F203" s="53"/>
      <c r="G203" s="53"/>
      <c r="H203" s="52"/>
      <c r="I203" s="163"/>
      <c r="J203" s="63"/>
      <c r="K203" s="246"/>
      <c r="L203" s="245" t="str">
        <f t="shared" si="44"/>
        <v/>
      </c>
      <c r="M203" s="173" t="str">
        <f>IFERROR(VLOOKUP(J203,Lists!J$4:L$653,2,FALSE),"")</f>
        <v/>
      </c>
      <c r="N203" s="174" t="str">
        <f>IFERROR(VLOOKUP(J203,Lists!J$4:L$653,3,FALSE),"")</f>
        <v/>
      </c>
      <c r="O203" s="175" t="str">
        <f t="shared" si="42"/>
        <v/>
      </c>
      <c r="P203" s="61"/>
      <c r="Q203" s="164"/>
      <c r="R203" s="164"/>
      <c r="S203" s="85"/>
      <c r="T203" s="97"/>
      <c r="U203" s="52"/>
      <c r="V203" s="85"/>
      <c r="W203" s="98"/>
      <c r="X203" s="107"/>
      <c r="Y203" s="79" t="str">
        <f>IFERROR(VLOOKUP(I203,Lists!A$4:B$11,2,FALSE),"")</f>
        <v/>
      </c>
      <c r="Z203" s="79" t="str">
        <f>IFERROR(VLOOKUP(#REF!,Lists!A$12:B$67,2,FALSE),"")</f>
        <v/>
      </c>
      <c r="AA203" s="82" t="str">
        <f t="shared" ref="AA203:AA266" si="46">IF(L203&lt;&gt;0,IF(P203="","P",""),"")</f>
        <v>P</v>
      </c>
      <c r="AB203" s="93" t="str">
        <f t="shared" ref="AB203:AB266" si="47">IF(L203&lt;&gt;0,IF(P203&lt;&gt;0,IF(S203="","P",""),"P"),"")</f>
        <v>P</v>
      </c>
      <c r="AC203" s="93" t="str">
        <f>IF(L203&lt;&gt;0,IF(S203="Yes",IF(#REF!="","P",""),""),"")</f>
        <v/>
      </c>
      <c r="AD203" s="93" t="str">
        <f t="shared" ref="AD203:AD266" si="48">IF(L203&lt;&gt;0,IF(S203="Yes",IF(T203="","P",""),""),"")</f>
        <v/>
      </c>
      <c r="AE203" s="93" t="str">
        <f t="shared" ref="AE203:AE266" si="49">IF(L203&lt;&gt;0,IF(S203="Yes",IF(V203="","P",""),""),"")</f>
        <v/>
      </c>
      <c r="AF203" s="93" t="str">
        <f t="shared" ref="AF203:AF266" si="50">IF(L203&lt;&gt;0,IF(T203="No - Never began",IF(U203="","P",""),""),"")</f>
        <v/>
      </c>
      <c r="BO203" s="64" t="str">
        <f t="shared" ref="BO203:BO266" si="51">IF($P203&gt;0,IF(E203="","P",""),"")</f>
        <v/>
      </c>
      <c r="BP203" s="64" t="str">
        <f t="shared" ref="BP203:BP266" si="52">IF($P203&gt;0,IF(F203="","P",""),"")</f>
        <v/>
      </c>
      <c r="BQ203" s="64" t="str">
        <f t="shared" ref="BQ203:BQ266" si="53">IF($P203&gt;0,IF(G203="","P",""),"")</f>
        <v/>
      </c>
      <c r="BR203" s="64" t="str">
        <f t="shared" ref="BR203:BR266" si="54">IF($P203&gt;0,IF(H203="","P",""),"")</f>
        <v/>
      </c>
      <c r="BU203" s="64" t="str">
        <f t="shared" ref="BU203:BU266" si="55">IF($P203&gt;0,IF(L203=0,"P",""),"")</f>
        <v/>
      </c>
      <c r="CY203" s="38" t="str">
        <f t="shared" si="43"/>
        <v>P</v>
      </c>
    </row>
    <row r="204" spans="1:103" ht="20.100000000000001" customHeight="1" x14ac:dyDescent="0.3">
      <c r="A204" s="82">
        <f>ROW()</f>
        <v>204</v>
      </c>
      <c r="B204" s="129" t="str">
        <f t="shared" ref="B204:B267" si="56">IF(H204&gt;0,IF(H204&amp;J204=H203&amp;J203,B203,B203+1),"")</f>
        <v/>
      </c>
      <c r="C204" s="129" t="str">
        <f t="shared" si="45"/>
        <v/>
      </c>
      <c r="D204" s="129" t="str">
        <f>IF(C204="","",COUNTIFS(C$11:C204,"&gt;0"))</f>
        <v/>
      </c>
      <c r="E204" s="52"/>
      <c r="F204" s="53"/>
      <c r="G204" s="53"/>
      <c r="H204" s="52"/>
      <c r="I204" s="163"/>
      <c r="J204" s="63"/>
      <c r="K204" s="246"/>
      <c r="L204" s="245" t="str">
        <f t="shared" si="44"/>
        <v/>
      </c>
      <c r="M204" s="173" t="str">
        <f>IFERROR(VLOOKUP(J204,Lists!J$4:L$653,2,FALSE),"")</f>
        <v/>
      </c>
      <c r="N204" s="174" t="str">
        <f>IFERROR(VLOOKUP(J204,Lists!J$4:L$653,3,FALSE),"")</f>
        <v/>
      </c>
      <c r="O204" s="175" t="str">
        <f t="shared" ref="O204:O267" si="57">IF(L204="","",L204*M204)</f>
        <v/>
      </c>
      <c r="P204" s="61"/>
      <c r="Q204" s="164"/>
      <c r="R204" s="164"/>
      <c r="S204" s="85"/>
      <c r="T204" s="97"/>
      <c r="U204" s="52"/>
      <c r="V204" s="85"/>
      <c r="W204" s="98"/>
      <c r="X204" s="107"/>
      <c r="Y204" s="79" t="str">
        <f>IFERROR(VLOOKUP(I204,Lists!A$4:B$11,2,FALSE),"")</f>
        <v/>
      </c>
      <c r="Z204" s="79" t="str">
        <f>IFERROR(VLOOKUP(#REF!,Lists!A$12:B$67,2,FALSE),"")</f>
        <v/>
      </c>
      <c r="AA204" s="82" t="str">
        <f t="shared" si="46"/>
        <v>P</v>
      </c>
      <c r="AB204" s="93" t="str">
        <f t="shared" si="47"/>
        <v>P</v>
      </c>
      <c r="AC204" s="93" t="str">
        <f>IF(L204&lt;&gt;0,IF(S204="Yes",IF(#REF!="","P",""),""),"")</f>
        <v/>
      </c>
      <c r="AD204" s="93" t="str">
        <f t="shared" si="48"/>
        <v/>
      </c>
      <c r="AE204" s="93" t="str">
        <f t="shared" si="49"/>
        <v/>
      </c>
      <c r="AF204" s="93" t="str">
        <f t="shared" si="50"/>
        <v/>
      </c>
      <c r="BO204" s="64" t="str">
        <f t="shared" si="51"/>
        <v/>
      </c>
      <c r="BP204" s="64" t="str">
        <f t="shared" si="52"/>
        <v/>
      </c>
      <c r="BQ204" s="64" t="str">
        <f t="shared" si="53"/>
        <v/>
      </c>
      <c r="BR204" s="64" t="str">
        <f t="shared" si="54"/>
        <v/>
      </c>
      <c r="BU204" s="64" t="str">
        <f t="shared" si="55"/>
        <v/>
      </c>
      <c r="CY204" s="38" t="str">
        <f t="shared" ref="CY204:CY267" si="58">IF(L204&lt;&gt;0,IF(P204="","P",""),"")</f>
        <v>P</v>
      </c>
    </row>
    <row r="205" spans="1:103" ht="20.100000000000001" customHeight="1" x14ac:dyDescent="0.3">
      <c r="A205" s="82">
        <f>ROW()</f>
        <v>205</v>
      </c>
      <c r="B205" s="129" t="str">
        <f t="shared" si="56"/>
        <v/>
      </c>
      <c r="C205" s="129" t="str">
        <f t="shared" si="45"/>
        <v/>
      </c>
      <c r="D205" s="129" t="str">
        <f>IF(C205="","",COUNTIFS(C$11:C205,"&gt;0"))</f>
        <v/>
      </c>
      <c r="E205" s="52"/>
      <c r="F205" s="53"/>
      <c r="G205" s="53"/>
      <c r="H205" s="52"/>
      <c r="I205" s="163"/>
      <c r="J205" s="63"/>
      <c r="K205" s="246"/>
      <c r="L205" s="245" t="str">
        <f t="shared" si="44"/>
        <v/>
      </c>
      <c r="M205" s="173" t="str">
        <f>IFERROR(VLOOKUP(J205,Lists!J$4:L$653,2,FALSE),"")</f>
        <v/>
      </c>
      <c r="N205" s="174" t="str">
        <f>IFERROR(VLOOKUP(J205,Lists!J$4:L$653,3,FALSE),"")</f>
        <v/>
      </c>
      <c r="O205" s="175" t="str">
        <f t="shared" si="57"/>
        <v/>
      </c>
      <c r="P205" s="61"/>
      <c r="Q205" s="164"/>
      <c r="R205" s="164"/>
      <c r="S205" s="85"/>
      <c r="T205" s="97"/>
      <c r="U205" s="52"/>
      <c r="V205" s="85"/>
      <c r="W205" s="98"/>
      <c r="X205" s="107"/>
      <c r="Y205" s="79" t="str">
        <f>IFERROR(VLOOKUP(I205,Lists!A$4:B$11,2,FALSE),"")</f>
        <v/>
      </c>
      <c r="Z205" s="79" t="str">
        <f>IFERROR(VLOOKUP(#REF!,Lists!A$12:B$67,2,FALSE),"")</f>
        <v/>
      </c>
      <c r="AA205" s="82" t="str">
        <f t="shared" si="46"/>
        <v>P</v>
      </c>
      <c r="AB205" s="93" t="str">
        <f t="shared" si="47"/>
        <v>P</v>
      </c>
      <c r="AC205" s="93" t="str">
        <f>IF(L205&lt;&gt;0,IF(S205="Yes",IF(#REF!="","P",""),""),"")</f>
        <v/>
      </c>
      <c r="AD205" s="93" t="str">
        <f t="shared" si="48"/>
        <v/>
      </c>
      <c r="AE205" s="93" t="str">
        <f t="shared" si="49"/>
        <v/>
      </c>
      <c r="AF205" s="93" t="str">
        <f t="shared" si="50"/>
        <v/>
      </c>
      <c r="BO205" s="64" t="str">
        <f t="shared" si="51"/>
        <v/>
      </c>
      <c r="BP205" s="64" t="str">
        <f t="shared" si="52"/>
        <v/>
      </c>
      <c r="BQ205" s="64" t="str">
        <f t="shared" si="53"/>
        <v/>
      </c>
      <c r="BR205" s="64" t="str">
        <f t="shared" si="54"/>
        <v/>
      </c>
      <c r="BU205" s="64" t="str">
        <f t="shared" si="55"/>
        <v/>
      </c>
      <c r="CY205" s="38" t="str">
        <f t="shared" si="58"/>
        <v>P</v>
      </c>
    </row>
    <row r="206" spans="1:103" ht="20.100000000000001" customHeight="1" x14ac:dyDescent="0.3">
      <c r="A206" s="82">
        <f>ROW()</f>
        <v>206</v>
      </c>
      <c r="B206" s="129" t="str">
        <f t="shared" si="56"/>
        <v/>
      </c>
      <c r="C206" s="129" t="str">
        <f t="shared" si="45"/>
        <v/>
      </c>
      <c r="D206" s="129" t="str">
        <f>IF(C206="","",COUNTIFS(C$11:C206,"&gt;0"))</f>
        <v/>
      </c>
      <c r="E206" s="52"/>
      <c r="F206" s="53"/>
      <c r="G206" s="53"/>
      <c r="H206" s="52"/>
      <c r="I206" s="163"/>
      <c r="J206" s="63"/>
      <c r="K206" s="246"/>
      <c r="L206" s="245" t="str">
        <f t="shared" ref="L206:L269" si="59">IF(P206="","",Q206-P206+1)</f>
        <v/>
      </c>
      <c r="M206" s="173" t="str">
        <f>IFERROR(VLOOKUP(J206,Lists!J$4:L$653,2,FALSE),"")</f>
        <v/>
      </c>
      <c r="N206" s="174" t="str">
        <f>IFERROR(VLOOKUP(J206,Lists!J$4:L$653,3,FALSE),"")</f>
        <v/>
      </c>
      <c r="O206" s="175" t="str">
        <f t="shared" si="57"/>
        <v/>
      </c>
      <c r="P206" s="61"/>
      <c r="Q206" s="164"/>
      <c r="R206" s="164"/>
      <c r="S206" s="85"/>
      <c r="T206" s="97"/>
      <c r="U206" s="52"/>
      <c r="V206" s="85"/>
      <c r="W206" s="98"/>
      <c r="X206" s="107"/>
      <c r="Y206" s="79" t="str">
        <f>IFERROR(VLOOKUP(I206,Lists!A$4:B$11,2,FALSE),"")</f>
        <v/>
      </c>
      <c r="Z206" s="79" t="str">
        <f>IFERROR(VLOOKUP(#REF!,Lists!A$12:B$67,2,FALSE),"")</f>
        <v/>
      </c>
      <c r="AA206" s="82" t="str">
        <f t="shared" si="46"/>
        <v>P</v>
      </c>
      <c r="AB206" s="93" t="str">
        <f t="shared" si="47"/>
        <v>P</v>
      </c>
      <c r="AC206" s="93" t="str">
        <f>IF(L206&lt;&gt;0,IF(S206="Yes",IF(#REF!="","P",""),""),"")</f>
        <v/>
      </c>
      <c r="AD206" s="93" t="str">
        <f t="shared" si="48"/>
        <v/>
      </c>
      <c r="AE206" s="93" t="str">
        <f t="shared" si="49"/>
        <v/>
      </c>
      <c r="AF206" s="93" t="str">
        <f t="shared" si="50"/>
        <v/>
      </c>
      <c r="BO206" s="64" t="str">
        <f t="shared" si="51"/>
        <v/>
      </c>
      <c r="BP206" s="64" t="str">
        <f t="shared" si="52"/>
        <v/>
      </c>
      <c r="BQ206" s="64" t="str">
        <f t="shared" si="53"/>
        <v/>
      </c>
      <c r="BR206" s="64" t="str">
        <f t="shared" si="54"/>
        <v/>
      </c>
      <c r="BU206" s="64" t="str">
        <f t="shared" si="55"/>
        <v/>
      </c>
      <c r="CY206" s="38" t="str">
        <f t="shared" si="58"/>
        <v>P</v>
      </c>
    </row>
    <row r="207" spans="1:103" ht="20.100000000000001" customHeight="1" x14ac:dyDescent="0.3">
      <c r="A207" s="82">
        <f>ROW()</f>
        <v>207</v>
      </c>
      <c r="B207" s="129" t="str">
        <f t="shared" si="56"/>
        <v/>
      </c>
      <c r="C207" s="129" t="str">
        <f t="shared" si="45"/>
        <v/>
      </c>
      <c r="D207" s="129" t="str">
        <f>IF(C207="","",COUNTIFS(C$11:C207,"&gt;0"))</f>
        <v/>
      </c>
      <c r="E207" s="52"/>
      <c r="F207" s="53"/>
      <c r="G207" s="53"/>
      <c r="H207" s="52"/>
      <c r="I207" s="163"/>
      <c r="J207" s="63"/>
      <c r="K207" s="246"/>
      <c r="L207" s="245" t="str">
        <f t="shared" si="59"/>
        <v/>
      </c>
      <c r="M207" s="173" t="str">
        <f>IFERROR(VLOOKUP(J207,Lists!J$4:L$653,2,FALSE),"")</f>
        <v/>
      </c>
      <c r="N207" s="174" t="str">
        <f>IFERROR(VLOOKUP(J207,Lists!J$4:L$653,3,FALSE),"")</f>
        <v/>
      </c>
      <c r="O207" s="175" t="str">
        <f t="shared" si="57"/>
        <v/>
      </c>
      <c r="P207" s="61"/>
      <c r="Q207" s="164"/>
      <c r="R207" s="164"/>
      <c r="S207" s="85"/>
      <c r="T207" s="97"/>
      <c r="U207" s="52"/>
      <c r="V207" s="85"/>
      <c r="W207" s="98"/>
      <c r="X207" s="107"/>
      <c r="Y207" s="79" t="str">
        <f>IFERROR(VLOOKUP(I207,Lists!A$4:B$11,2,FALSE),"")</f>
        <v/>
      </c>
      <c r="Z207" s="79" t="str">
        <f>IFERROR(VLOOKUP(#REF!,Lists!A$12:B$67,2,FALSE),"")</f>
        <v/>
      </c>
      <c r="AA207" s="82" t="str">
        <f t="shared" si="46"/>
        <v>P</v>
      </c>
      <c r="AB207" s="93" t="str">
        <f t="shared" si="47"/>
        <v>P</v>
      </c>
      <c r="AC207" s="93" t="str">
        <f>IF(L207&lt;&gt;0,IF(S207="Yes",IF(#REF!="","P",""),""),"")</f>
        <v/>
      </c>
      <c r="AD207" s="93" t="str">
        <f t="shared" si="48"/>
        <v/>
      </c>
      <c r="AE207" s="93" t="str">
        <f t="shared" si="49"/>
        <v/>
      </c>
      <c r="AF207" s="93" t="str">
        <f t="shared" si="50"/>
        <v/>
      </c>
      <c r="BO207" s="64" t="str">
        <f t="shared" si="51"/>
        <v/>
      </c>
      <c r="BP207" s="64" t="str">
        <f t="shared" si="52"/>
        <v/>
      </c>
      <c r="BQ207" s="64" t="str">
        <f t="shared" si="53"/>
        <v/>
      </c>
      <c r="BR207" s="64" t="str">
        <f t="shared" si="54"/>
        <v/>
      </c>
      <c r="BU207" s="64" t="str">
        <f t="shared" si="55"/>
        <v/>
      </c>
      <c r="CY207" s="38" t="str">
        <f t="shared" si="58"/>
        <v>P</v>
      </c>
    </row>
    <row r="208" spans="1:103" ht="20.100000000000001" customHeight="1" x14ac:dyDescent="0.3">
      <c r="A208" s="82">
        <f>ROW()</f>
        <v>208</v>
      </c>
      <c r="B208" s="129" t="str">
        <f t="shared" si="56"/>
        <v/>
      </c>
      <c r="C208" s="129" t="str">
        <f t="shared" si="45"/>
        <v/>
      </c>
      <c r="D208" s="129" t="str">
        <f>IF(C208="","",COUNTIFS(C$11:C208,"&gt;0"))</f>
        <v/>
      </c>
      <c r="E208" s="52"/>
      <c r="F208" s="53"/>
      <c r="G208" s="53"/>
      <c r="H208" s="52"/>
      <c r="I208" s="163"/>
      <c r="J208" s="63"/>
      <c r="K208" s="246"/>
      <c r="L208" s="245" t="str">
        <f t="shared" si="59"/>
        <v/>
      </c>
      <c r="M208" s="173" t="str">
        <f>IFERROR(VLOOKUP(J208,Lists!J$4:L$653,2,FALSE),"")</f>
        <v/>
      </c>
      <c r="N208" s="174" t="str">
        <f>IFERROR(VLOOKUP(J208,Lists!J$4:L$653,3,FALSE),"")</f>
        <v/>
      </c>
      <c r="O208" s="175" t="str">
        <f t="shared" si="57"/>
        <v/>
      </c>
      <c r="P208" s="61"/>
      <c r="Q208" s="164"/>
      <c r="R208" s="164"/>
      <c r="S208" s="85"/>
      <c r="T208" s="97"/>
      <c r="U208" s="52"/>
      <c r="V208" s="85"/>
      <c r="W208" s="98"/>
      <c r="X208" s="107"/>
      <c r="Y208" s="79" t="str">
        <f>IFERROR(VLOOKUP(I208,Lists!A$4:B$11,2,FALSE),"")</f>
        <v/>
      </c>
      <c r="Z208" s="79" t="str">
        <f>IFERROR(VLOOKUP(#REF!,Lists!A$12:B$67,2,FALSE),"")</f>
        <v/>
      </c>
      <c r="AA208" s="82" t="str">
        <f t="shared" si="46"/>
        <v>P</v>
      </c>
      <c r="AB208" s="93" t="str">
        <f t="shared" si="47"/>
        <v>P</v>
      </c>
      <c r="AC208" s="93" t="str">
        <f>IF(L208&lt;&gt;0,IF(S208="Yes",IF(#REF!="","P",""),""),"")</f>
        <v/>
      </c>
      <c r="AD208" s="93" t="str">
        <f t="shared" si="48"/>
        <v/>
      </c>
      <c r="AE208" s="93" t="str">
        <f t="shared" si="49"/>
        <v/>
      </c>
      <c r="AF208" s="93" t="str">
        <f t="shared" si="50"/>
        <v/>
      </c>
      <c r="BO208" s="64" t="str">
        <f t="shared" si="51"/>
        <v/>
      </c>
      <c r="BP208" s="64" t="str">
        <f t="shared" si="52"/>
        <v/>
      </c>
      <c r="BQ208" s="64" t="str">
        <f t="shared" si="53"/>
        <v/>
      </c>
      <c r="BR208" s="64" t="str">
        <f t="shared" si="54"/>
        <v/>
      </c>
      <c r="BU208" s="64" t="str">
        <f t="shared" si="55"/>
        <v/>
      </c>
      <c r="CY208" s="38" t="str">
        <f t="shared" si="58"/>
        <v>P</v>
      </c>
    </row>
    <row r="209" spans="1:103" ht="20.100000000000001" customHeight="1" x14ac:dyDescent="0.3">
      <c r="A209" s="82">
        <f>ROW()</f>
        <v>209</v>
      </c>
      <c r="B209" s="129" t="str">
        <f t="shared" si="56"/>
        <v/>
      </c>
      <c r="C209" s="129" t="str">
        <f t="shared" si="45"/>
        <v/>
      </c>
      <c r="D209" s="129" t="str">
        <f>IF(C209="","",COUNTIFS(C$11:C209,"&gt;0"))</f>
        <v/>
      </c>
      <c r="E209" s="52"/>
      <c r="F209" s="53"/>
      <c r="G209" s="53"/>
      <c r="H209" s="52"/>
      <c r="I209" s="163"/>
      <c r="J209" s="63"/>
      <c r="K209" s="246"/>
      <c r="L209" s="245" t="str">
        <f t="shared" si="59"/>
        <v/>
      </c>
      <c r="M209" s="173" t="str">
        <f>IFERROR(VLOOKUP(J209,Lists!J$4:L$653,2,FALSE),"")</f>
        <v/>
      </c>
      <c r="N209" s="174" t="str">
        <f>IFERROR(VLOOKUP(J209,Lists!J$4:L$653,3,FALSE),"")</f>
        <v/>
      </c>
      <c r="O209" s="175" t="str">
        <f t="shared" si="57"/>
        <v/>
      </c>
      <c r="P209" s="61"/>
      <c r="Q209" s="164"/>
      <c r="R209" s="164"/>
      <c r="S209" s="85"/>
      <c r="T209" s="97"/>
      <c r="U209" s="52"/>
      <c r="V209" s="85"/>
      <c r="W209" s="98"/>
      <c r="X209" s="107"/>
      <c r="Y209" s="79" t="str">
        <f>IFERROR(VLOOKUP(I209,Lists!A$4:B$11,2,FALSE),"")</f>
        <v/>
      </c>
      <c r="Z209" s="79" t="str">
        <f>IFERROR(VLOOKUP(#REF!,Lists!A$12:B$67,2,FALSE),"")</f>
        <v/>
      </c>
      <c r="AA209" s="82" t="str">
        <f t="shared" si="46"/>
        <v>P</v>
      </c>
      <c r="AB209" s="93" t="str">
        <f t="shared" si="47"/>
        <v>P</v>
      </c>
      <c r="AC209" s="93" t="str">
        <f>IF(L209&lt;&gt;0,IF(S209="Yes",IF(#REF!="","P",""),""),"")</f>
        <v/>
      </c>
      <c r="AD209" s="93" t="str">
        <f t="shared" si="48"/>
        <v/>
      </c>
      <c r="AE209" s="93" t="str">
        <f t="shared" si="49"/>
        <v/>
      </c>
      <c r="AF209" s="93" t="str">
        <f t="shared" si="50"/>
        <v/>
      </c>
      <c r="BO209" s="64" t="str">
        <f t="shared" si="51"/>
        <v/>
      </c>
      <c r="BP209" s="64" t="str">
        <f t="shared" si="52"/>
        <v/>
      </c>
      <c r="BQ209" s="64" t="str">
        <f t="shared" si="53"/>
        <v/>
      </c>
      <c r="BR209" s="64" t="str">
        <f t="shared" si="54"/>
        <v/>
      </c>
      <c r="BU209" s="64" t="str">
        <f t="shared" si="55"/>
        <v/>
      </c>
      <c r="CY209" s="38" t="str">
        <f t="shared" si="58"/>
        <v>P</v>
      </c>
    </row>
    <row r="210" spans="1:103" ht="20.100000000000001" customHeight="1" x14ac:dyDescent="0.3">
      <c r="A210" s="82">
        <f>ROW()</f>
        <v>210</v>
      </c>
      <c r="B210" s="129" t="str">
        <f t="shared" si="56"/>
        <v/>
      </c>
      <c r="C210" s="129" t="str">
        <f t="shared" si="45"/>
        <v/>
      </c>
      <c r="D210" s="129" t="str">
        <f>IF(C210="","",COUNTIFS(C$11:C210,"&gt;0"))</f>
        <v/>
      </c>
      <c r="E210" s="52"/>
      <c r="F210" s="53"/>
      <c r="G210" s="53"/>
      <c r="H210" s="52"/>
      <c r="I210" s="163"/>
      <c r="J210" s="63"/>
      <c r="K210" s="246"/>
      <c r="L210" s="245" t="str">
        <f t="shared" si="59"/>
        <v/>
      </c>
      <c r="M210" s="173" t="str">
        <f>IFERROR(VLOOKUP(J210,Lists!J$4:L$653,2,FALSE),"")</f>
        <v/>
      </c>
      <c r="N210" s="174" t="str">
        <f>IFERROR(VLOOKUP(J210,Lists!J$4:L$653,3,FALSE),"")</f>
        <v/>
      </c>
      <c r="O210" s="175" t="str">
        <f t="shared" si="57"/>
        <v/>
      </c>
      <c r="P210" s="61"/>
      <c r="Q210" s="164"/>
      <c r="R210" s="164"/>
      <c r="S210" s="85"/>
      <c r="T210" s="97"/>
      <c r="U210" s="52"/>
      <c r="V210" s="85"/>
      <c r="W210" s="98"/>
      <c r="X210" s="107"/>
      <c r="Y210" s="79" t="str">
        <f>IFERROR(VLOOKUP(I210,Lists!A$4:B$11,2,FALSE),"")</f>
        <v/>
      </c>
      <c r="Z210" s="79" t="str">
        <f>IFERROR(VLOOKUP(#REF!,Lists!A$12:B$67,2,FALSE),"")</f>
        <v/>
      </c>
      <c r="AA210" s="82" t="str">
        <f t="shared" si="46"/>
        <v>P</v>
      </c>
      <c r="AB210" s="93" t="str">
        <f t="shared" si="47"/>
        <v>P</v>
      </c>
      <c r="AC210" s="93" t="str">
        <f>IF(L210&lt;&gt;0,IF(S210="Yes",IF(#REF!="","P",""),""),"")</f>
        <v/>
      </c>
      <c r="AD210" s="93" t="str">
        <f t="shared" si="48"/>
        <v/>
      </c>
      <c r="AE210" s="93" t="str">
        <f t="shared" si="49"/>
        <v/>
      </c>
      <c r="AF210" s="93" t="str">
        <f t="shared" si="50"/>
        <v/>
      </c>
      <c r="BO210" s="64" t="str">
        <f t="shared" si="51"/>
        <v/>
      </c>
      <c r="BP210" s="64" t="str">
        <f t="shared" si="52"/>
        <v/>
      </c>
      <c r="BQ210" s="64" t="str">
        <f t="shared" si="53"/>
        <v/>
      </c>
      <c r="BR210" s="64" t="str">
        <f t="shared" si="54"/>
        <v/>
      </c>
      <c r="BU210" s="64" t="str">
        <f t="shared" si="55"/>
        <v/>
      </c>
      <c r="CY210" s="38" t="str">
        <f t="shared" si="58"/>
        <v>P</v>
      </c>
    </row>
    <row r="211" spans="1:103" ht="20.100000000000001" customHeight="1" x14ac:dyDescent="0.3">
      <c r="A211" s="82">
        <f>ROW()</f>
        <v>211</v>
      </c>
      <c r="B211" s="129" t="str">
        <f t="shared" si="56"/>
        <v/>
      </c>
      <c r="C211" s="129" t="str">
        <f t="shared" si="45"/>
        <v/>
      </c>
      <c r="D211" s="129" t="str">
        <f>IF(C211="","",COUNTIFS(C$11:C211,"&gt;0"))</f>
        <v/>
      </c>
      <c r="E211" s="52"/>
      <c r="F211" s="53"/>
      <c r="G211" s="53"/>
      <c r="H211" s="52"/>
      <c r="I211" s="163"/>
      <c r="J211" s="63"/>
      <c r="K211" s="246"/>
      <c r="L211" s="245" t="str">
        <f t="shared" si="59"/>
        <v/>
      </c>
      <c r="M211" s="173" t="str">
        <f>IFERROR(VLOOKUP(J211,Lists!J$4:L$653,2,FALSE),"")</f>
        <v/>
      </c>
      <c r="N211" s="174" t="str">
        <f>IFERROR(VLOOKUP(J211,Lists!J$4:L$653,3,FALSE),"")</f>
        <v/>
      </c>
      <c r="O211" s="175" t="str">
        <f t="shared" si="57"/>
        <v/>
      </c>
      <c r="P211" s="61"/>
      <c r="Q211" s="164"/>
      <c r="R211" s="164"/>
      <c r="S211" s="85"/>
      <c r="T211" s="97"/>
      <c r="U211" s="52"/>
      <c r="V211" s="85"/>
      <c r="W211" s="98"/>
      <c r="X211" s="107"/>
      <c r="Y211" s="79" t="str">
        <f>IFERROR(VLOOKUP(I211,Lists!A$4:B$11,2,FALSE),"")</f>
        <v/>
      </c>
      <c r="Z211" s="79" t="str">
        <f>IFERROR(VLOOKUP(#REF!,Lists!A$12:B$67,2,FALSE),"")</f>
        <v/>
      </c>
      <c r="AA211" s="82" t="str">
        <f t="shared" si="46"/>
        <v>P</v>
      </c>
      <c r="AB211" s="93" t="str">
        <f t="shared" si="47"/>
        <v>P</v>
      </c>
      <c r="AC211" s="93" t="str">
        <f>IF(L211&lt;&gt;0,IF(S211="Yes",IF(#REF!="","P",""),""),"")</f>
        <v/>
      </c>
      <c r="AD211" s="93" t="str">
        <f t="shared" si="48"/>
        <v/>
      </c>
      <c r="AE211" s="93" t="str">
        <f t="shared" si="49"/>
        <v/>
      </c>
      <c r="AF211" s="93" t="str">
        <f t="shared" si="50"/>
        <v/>
      </c>
      <c r="BO211" s="64" t="str">
        <f t="shared" si="51"/>
        <v/>
      </c>
      <c r="BP211" s="64" t="str">
        <f t="shared" si="52"/>
        <v/>
      </c>
      <c r="BQ211" s="64" t="str">
        <f t="shared" si="53"/>
        <v/>
      </c>
      <c r="BR211" s="64" t="str">
        <f t="shared" si="54"/>
        <v/>
      </c>
      <c r="BU211" s="64" t="str">
        <f t="shared" si="55"/>
        <v/>
      </c>
      <c r="CY211" s="38" t="str">
        <f t="shared" si="58"/>
        <v>P</v>
      </c>
    </row>
    <row r="212" spans="1:103" ht="20.100000000000001" customHeight="1" x14ac:dyDescent="0.3">
      <c r="A212" s="82">
        <f>ROW()</f>
        <v>212</v>
      </c>
      <c r="B212" s="129" t="str">
        <f t="shared" si="56"/>
        <v/>
      </c>
      <c r="C212" s="129" t="str">
        <f t="shared" si="45"/>
        <v/>
      </c>
      <c r="D212" s="129" t="str">
        <f>IF(C212="","",COUNTIFS(C$11:C212,"&gt;0"))</f>
        <v/>
      </c>
      <c r="E212" s="52"/>
      <c r="F212" s="53"/>
      <c r="G212" s="53"/>
      <c r="H212" s="52"/>
      <c r="I212" s="163"/>
      <c r="J212" s="63"/>
      <c r="K212" s="246"/>
      <c r="L212" s="245" t="str">
        <f t="shared" si="59"/>
        <v/>
      </c>
      <c r="M212" s="173" t="str">
        <f>IFERROR(VLOOKUP(J212,Lists!J$4:L$653,2,FALSE),"")</f>
        <v/>
      </c>
      <c r="N212" s="174" t="str">
        <f>IFERROR(VLOOKUP(J212,Lists!J$4:L$653,3,FALSE),"")</f>
        <v/>
      </c>
      <c r="O212" s="175" t="str">
        <f t="shared" si="57"/>
        <v/>
      </c>
      <c r="P212" s="61"/>
      <c r="Q212" s="164"/>
      <c r="R212" s="164"/>
      <c r="S212" s="85"/>
      <c r="T212" s="97"/>
      <c r="U212" s="52"/>
      <c r="V212" s="85"/>
      <c r="W212" s="98"/>
      <c r="X212" s="107"/>
      <c r="Y212" s="79" t="str">
        <f>IFERROR(VLOOKUP(I212,Lists!A$4:B$11,2,FALSE),"")</f>
        <v/>
      </c>
      <c r="Z212" s="79" t="str">
        <f>IFERROR(VLOOKUP(#REF!,Lists!A$12:B$67,2,FALSE),"")</f>
        <v/>
      </c>
      <c r="AA212" s="82" t="str">
        <f t="shared" si="46"/>
        <v>P</v>
      </c>
      <c r="AB212" s="93" t="str">
        <f t="shared" si="47"/>
        <v>P</v>
      </c>
      <c r="AC212" s="93" t="str">
        <f>IF(L212&lt;&gt;0,IF(S212="Yes",IF(#REF!="","P",""),""),"")</f>
        <v/>
      </c>
      <c r="AD212" s="93" t="str">
        <f t="shared" si="48"/>
        <v/>
      </c>
      <c r="AE212" s="93" t="str">
        <f t="shared" si="49"/>
        <v/>
      </c>
      <c r="AF212" s="93" t="str">
        <f t="shared" si="50"/>
        <v/>
      </c>
      <c r="BO212" s="64" t="str">
        <f t="shared" si="51"/>
        <v/>
      </c>
      <c r="BP212" s="64" t="str">
        <f t="shared" si="52"/>
        <v/>
      </c>
      <c r="BQ212" s="64" t="str">
        <f t="shared" si="53"/>
        <v/>
      </c>
      <c r="BR212" s="64" t="str">
        <f t="shared" si="54"/>
        <v/>
      </c>
      <c r="BU212" s="64" t="str">
        <f t="shared" si="55"/>
        <v/>
      </c>
      <c r="CY212" s="38" t="str">
        <f t="shared" si="58"/>
        <v>P</v>
      </c>
    </row>
    <row r="213" spans="1:103" ht="20.100000000000001" customHeight="1" x14ac:dyDescent="0.3">
      <c r="A213" s="82">
        <f>ROW()</f>
        <v>213</v>
      </c>
      <c r="B213" s="129" t="str">
        <f t="shared" si="56"/>
        <v/>
      </c>
      <c r="C213" s="129" t="str">
        <f t="shared" si="45"/>
        <v/>
      </c>
      <c r="D213" s="129" t="str">
        <f>IF(C213="","",COUNTIFS(C$11:C213,"&gt;0"))</f>
        <v/>
      </c>
      <c r="E213" s="52"/>
      <c r="F213" s="53"/>
      <c r="G213" s="53"/>
      <c r="H213" s="52"/>
      <c r="I213" s="163"/>
      <c r="J213" s="63"/>
      <c r="K213" s="246"/>
      <c r="L213" s="245" t="str">
        <f t="shared" si="59"/>
        <v/>
      </c>
      <c r="M213" s="173" t="str">
        <f>IFERROR(VLOOKUP(J213,Lists!J$4:L$653,2,FALSE),"")</f>
        <v/>
      </c>
      <c r="N213" s="174" t="str">
        <f>IFERROR(VLOOKUP(J213,Lists!J$4:L$653,3,FALSE),"")</f>
        <v/>
      </c>
      <c r="O213" s="175" t="str">
        <f t="shared" si="57"/>
        <v/>
      </c>
      <c r="P213" s="61"/>
      <c r="Q213" s="164"/>
      <c r="R213" s="164"/>
      <c r="S213" s="85"/>
      <c r="T213" s="97"/>
      <c r="U213" s="52"/>
      <c r="V213" s="85"/>
      <c r="W213" s="98"/>
      <c r="X213" s="107"/>
      <c r="Y213" s="79" t="str">
        <f>IFERROR(VLOOKUP(I213,Lists!A$4:B$11,2,FALSE),"")</f>
        <v/>
      </c>
      <c r="Z213" s="79" t="str">
        <f>IFERROR(VLOOKUP(#REF!,Lists!A$12:B$67,2,FALSE),"")</f>
        <v/>
      </c>
      <c r="AA213" s="82" t="str">
        <f t="shared" si="46"/>
        <v>P</v>
      </c>
      <c r="AB213" s="93" t="str">
        <f t="shared" si="47"/>
        <v>P</v>
      </c>
      <c r="AC213" s="93" t="str">
        <f>IF(L213&lt;&gt;0,IF(S213="Yes",IF(#REF!="","P",""),""),"")</f>
        <v/>
      </c>
      <c r="AD213" s="93" t="str">
        <f t="shared" si="48"/>
        <v/>
      </c>
      <c r="AE213" s="93" t="str">
        <f t="shared" si="49"/>
        <v/>
      </c>
      <c r="AF213" s="93" t="str">
        <f t="shared" si="50"/>
        <v/>
      </c>
      <c r="BO213" s="64" t="str">
        <f t="shared" si="51"/>
        <v/>
      </c>
      <c r="BP213" s="64" t="str">
        <f t="shared" si="52"/>
        <v/>
      </c>
      <c r="BQ213" s="64" t="str">
        <f t="shared" si="53"/>
        <v/>
      </c>
      <c r="BR213" s="64" t="str">
        <f t="shared" si="54"/>
        <v/>
      </c>
      <c r="BU213" s="64" t="str">
        <f t="shared" si="55"/>
        <v/>
      </c>
      <c r="CY213" s="38" t="str">
        <f t="shared" si="58"/>
        <v>P</v>
      </c>
    </row>
    <row r="214" spans="1:103" ht="20.100000000000001" customHeight="1" x14ac:dyDescent="0.3">
      <c r="A214" s="82">
        <f>ROW()</f>
        <v>214</v>
      </c>
      <c r="B214" s="129" t="str">
        <f t="shared" si="56"/>
        <v/>
      </c>
      <c r="C214" s="129" t="str">
        <f t="shared" si="45"/>
        <v/>
      </c>
      <c r="D214" s="129" t="str">
        <f>IF(C214="","",COUNTIFS(C$11:C214,"&gt;0"))</f>
        <v/>
      </c>
      <c r="E214" s="52"/>
      <c r="F214" s="53"/>
      <c r="G214" s="53"/>
      <c r="H214" s="52"/>
      <c r="I214" s="163"/>
      <c r="J214" s="63"/>
      <c r="K214" s="246"/>
      <c r="L214" s="245" t="str">
        <f t="shared" si="59"/>
        <v/>
      </c>
      <c r="M214" s="173" t="str">
        <f>IFERROR(VLOOKUP(J214,Lists!J$4:L$653,2,FALSE),"")</f>
        <v/>
      </c>
      <c r="N214" s="174" t="str">
        <f>IFERROR(VLOOKUP(J214,Lists!J$4:L$653,3,FALSE),"")</f>
        <v/>
      </c>
      <c r="O214" s="175" t="str">
        <f t="shared" si="57"/>
        <v/>
      </c>
      <c r="P214" s="61"/>
      <c r="Q214" s="164"/>
      <c r="R214" s="164"/>
      <c r="S214" s="85"/>
      <c r="T214" s="97"/>
      <c r="U214" s="52"/>
      <c r="V214" s="85"/>
      <c r="W214" s="98"/>
      <c r="X214" s="107"/>
      <c r="Y214" s="79" t="str">
        <f>IFERROR(VLOOKUP(I214,Lists!A$4:B$11,2,FALSE),"")</f>
        <v/>
      </c>
      <c r="Z214" s="79" t="str">
        <f>IFERROR(VLOOKUP(#REF!,Lists!A$12:B$67,2,FALSE),"")</f>
        <v/>
      </c>
      <c r="AA214" s="82" t="str">
        <f t="shared" si="46"/>
        <v>P</v>
      </c>
      <c r="AB214" s="93" t="str">
        <f t="shared" si="47"/>
        <v>P</v>
      </c>
      <c r="AC214" s="93" t="str">
        <f>IF(L214&lt;&gt;0,IF(S214="Yes",IF(#REF!="","P",""),""),"")</f>
        <v/>
      </c>
      <c r="AD214" s="93" t="str">
        <f t="shared" si="48"/>
        <v/>
      </c>
      <c r="AE214" s="93" t="str">
        <f t="shared" si="49"/>
        <v/>
      </c>
      <c r="AF214" s="93" t="str">
        <f t="shared" si="50"/>
        <v/>
      </c>
      <c r="BO214" s="64" t="str">
        <f t="shared" si="51"/>
        <v/>
      </c>
      <c r="BP214" s="64" t="str">
        <f t="shared" si="52"/>
        <v/>
      </c>
      <c r="BQ214" s="64" t="str">
        <f t="shared" si="53"/>
        <v/>
      </c>
      <c r="BR214" s="64" t="str">
        <f t="shared" si="54"/>
        <v/>
      </c>
      <c r="BU214" s="64" t="str">
        <f t="shared" si="55"/>
        <v/>
      </c>
      <c r="CY214" s="38" t="str">
        <f t="shared" si="58"/>
        <v>P</v>
      </c>
    </row>
    <row r="215" spans="1:103" ht="20.100000000000001" customHeight="1" x14ac:dyDescent="0.3">
      <c r="A215" s="82">
        <f>ROW()</f>
        <v>215</v>
      </c>
      <c r="B215" s="129" t="str">
        <f t="shared" si="56"/>
        <v/>
      </c>
      <c r="C215" s="129" t="str">
        <f t="shared" si="45"/>
        <v/>
      </c>
      <c r="D215" s="129" t="str">
        <f>IF(C215="","",COUNTIFS(C$11:C215,"&gt;0"))</f>
        <v/>
      </c>
      <c r="E215" s="52"/>
      <c r="F215" s="53"/>
      <c r="G215" s="53"/>
      <c r="H215" s="52"/>
      <c r="I215" s="163"/>
      <c r="J215" s="63"/>
      <c r="K215" s="246"/>
      <c r="L215" s="245" t="str">
        <f t="shared" si="59"/>
        <v/>
      </c>
      <c r="M215" s="173" t="str">
        <f>IFERROR(VLOOKUP(J215,Lists!J$4:L$653,2,FALSE),"")</f>
        <v/>
      </c>
      <c r="N215" s="174" t="str">
        <f>IFERROR(VLOOKUP(J215,Lists!J$4:L$653,3,FALSE),"")</f>
        <v/>
      </c>
      <c r="O215" s="175" t="str">
        <f t="shared" si="57"/>
        <v/>
      </c>
      <c r="P215" s="61"/>
      <c r="Q215" s="164"/>
      <c r="R215" s="164"/>
      <c r="S215" s="85"/>
      <c r="T215" s="97"/>
      <c r="U215" s="52"/>
      <c r="V215" s="85"/>
      <c r="W215" s="98"/>
      <c r="X215" s="107"/>
      <c r="Y215" s="79" t="str">
        <f>IFERROR(VLOOKUP(I215,Lists!A$4:B$11,2,FALSE),"")</f>
        <v/>
      </c>
      <c r="Z215" s="79" t="str">
        <f>IFERROR(VLOOKUP(#REF!,Lists!A$12:B$67,2,FALSE),"")</f>
        <v/>
      </c>
      <c r="AA215" s="82" t="str">
        <f t="shared" si="46"/>
        <v>P</v>
      </c>
      <c r="AB215" s="93" t="str">
        <f t="shared" si="47"/>
        <v>P</v>
      </c>
      <c r="AC215" s="93" t="str">
        <f>IF(L215&lt;&gt;0,IF(S215="Yes",IF(#REF!="","P",""),""),"")</f>
        <v/>
      </c>
      <c r="AD215" s="93" t="str">
        <f t="shared" si="48"/>
        <v/>
      </c>
      <c r="AE215" s="93" t="str">
        <f t="shared" si="49"/>
        <v/>
      </c>
      <c r="AF215" s="93" t="str">
        <f t="shared" si="50"/>
        <v/>
      </c>
      <c r="BO215" s="64" t="str">
        <f t="shared" si="51"/>
        <v/>
      </c>
      <c r="BP215" s="64" t="str">
        <f t="shared" si="52"/>
        <v/>
      </c>
      <c r="BQ215" s="64" t="str">
        <f t="shared" si="53"/>
        <v/>
      </c>
      <c r="BR215" s="64" t="str">
        <f t="shared" si="54"/>
        <v/>
      </c>
      <c r="BU215" s="64" t="str">
        <f t="shared" si="55"/>
        <v/>
      </c>
      <c r="CY215" s="38" t="str">
        <f t="shared" si="58"/>
        <v>P</v>
      </c>
    </row>
    <row r="216" spans="1:103" ht="20.100000000000001" customHeight="1" x14ac:dyDescent="0.3">
      <c r="A216" s="82">
        <f>ROW()</f>
        <v>216</v>
      </c>
      <c r="B216" s="129" t="str">
        <f t="shared" si="56"/>
        <v/>
      </c>
      <c r="C216" s="129" t="str">
        <f t="shared" si="45"/>
        <v/>
      </c>
      <c r="D216" s="129" t="str">
        <f>IF(C216="","",COUNTIFS(C$11:C216,"&gt;0"))</f>
        <v/>
      </c>
      <c r="E216" s="52"/>
      <c r="F216" s="53"/>
      <c r="G216" s="53"/>
      <c r="H216" s="52"/>
      <c r="I216" s="163"/>
      <c r="J216" s="63"/>
      <c r="K216" s="246"/>
      <c r="L216" s="245" t="str">
        <f t="shared" si="59"/>
        <v/>
      </c>
      <c r="M216" s="173" t="str">
        <f>IFERROR(VLOOKUP(J216,Lists!J$4:L$653,2,FALSE),"")</f>
        <v/>
      </c>
      <c r="N216" s="174" t="str">
        <f>IFERROR(VLOOKUP(J216,Lists!J$4:L$653,3,FALSE),"")</f>
        <v/>
      </c>
      <c r="O216" s="175" t="str">
        <f t="shared" si="57"/>
        <v/>
      </c>
      <c r="P216" s="61"/>
      <c r="Q216" s="164"/>
      <c r="R216" s="164"/>
      <c r="S216" s="85"/>
      <c r="T216" s="97"/>
      <c r="U216" s="52"/>
      <c r="V216" s="85"/>
      <c r="W216" s="98"/>
      <c r="X216" s="107"/>
      <c r="Y216" s="79" t="str">
        <f>IFERROR(VLOOKUP(I216,Lists!A$4:B$11,2,FALSE),"")</f>
        <v/>
      </c>
      <c r="Z216" s="79" t="str">
        <f>IFERROR(VLOOKUP(#REF!,Lists!A$12:B$67,2,FALSE),"")</f>
        <v/>
      </c>
      <c r="AA216" s="82" t="str">
        <f t="shared" si="46"/>
        <v>P</v>
      </c>
      <c r="AB216" s="93" t="str">
        <f t="shared" si="47"/>
        <v>P</v>
      </c>
      <c r="AC216" s="93" t="str">
        <f>IF(L216&lt;&gt;0,IF(S216="Yes",IF(#REF!="","P",""),""),"")</f>
        <v/>
      </c>
      <c r="AD216" s="93" t="str">
        <f t="shared" si="48"/>
        <v/>
      </c>
      <c r="AE216" s="93" t="str">
        <f t="shared" si="49"/>
        <v/>
      </c>
      <c r="AF216" s="93" t="str">
        <f t="shared" si="50"/>
        <v/>
      </c>
      <c r="BO216" s="64" t="str">
        <f t="shared" si="51"/>
        <v/>
      </c>
      <c r="BP216" s="64" t="str">
        <f t="shared" si="52"/>
        <v/>
      </c>
      <c r="BQ216" s="64" t="str">
        <f t="shared" si="53"/>
        <v/>
      </c>
      <c r="BR216" s="64" t="str">
        <f t="shared" si="54"/>
        <v/>
      </c>
      <c r="BU216" s="64" t="str">
        <f t="shared" si="55"/>
        <v/>
      </c>
      <c r="CY216" s="38" t="str">
        <f t="shared" si="58"/>
        <v>P</v>
      </c>
    </row>
    <row r="217" spans="1:103" ht="20.100000000000001" customHeight="1" x14ac:dyDescent="0.3">
      <c r="A217" s="82">
        <f>ROW()</f>
        <v>217</v>
      </c>
      <c r="B217" s="129" t="str">
        <f t="shared" si="56"/>
        <v/>
      </c>
      <c r="C217" s="129" t="str">
        <f t="shared" si="45"/>
        <v/>
      </c>
      <c r="D217" s="129" t="str">
        <f>IF(C217="","",COUNTIFS(C$11:C217,"&gt;0"))</f>
        <v/>
      </c>
      <c r="E217" s="52"/>
      <c r="F217" s="53"/>
      <c r="G217" s="53"/>
      <c r="H217" s="52"/>
      <c r="I217" s="163"/>
      <c r="J217" s="63"/>
      <c r="K217" s="246"/>
      <c r="L217" s="245" t="str">
        <f t="shared" si="59"/>
        <v/>
      </c>
      <c r="M217" s="173" t="str">
        <f>IFERROR(VLOOKUP(J217,Lists!J$4:L$653,2,FALSE),"")</f>
        <v/>
      </c>
      <c r="N217" s="174" t="str">
        <f>IFERROR(VLOOKUP(J217,Lists!J$4:L$653,3,FALSE),"")</f>
        <v/>
      </c>
      <c r="O217" s="175" t="str">
        <f t="shared" si="57"/>
        <v/>
      </c>
      <c r="P217" s="61"/>
      <c r="Q217" s="164"/>
      <c r="R217" s="164"/>
      <c r="S217" s="85"/>
      <c r="T217" s="97"/>
      <c r="U217" s="52"/>
      <c r="V217" s="85"/>
      <c r="W217" s="98"/>
      <c r="X217" s="107"/>
      <c r="Y217" s="79" t="str">
        <f>IFERROR(VLOOKUP(I217,Lists!A$4:B$11,2,FALSE),"")</f>
        <v/>
      </c>
      <c r="Z217" s="79" t="str">
        <f>IFERROR(VLOOKUP(#REF!,Lists!A$12:B$67,2,FALSE),"")</f>
        <v/>
      </c>
      <c r="AA217" s="82" t="str">
        <f t="shared" si="46"/>
        <v>P</v>
      </c>
      <c r="AB217" s="93" t="str">
        <f t="shared" si="47"/>
        <v>P</v>
      </c>
      <c r="AC217" s="93" t="str">
        <f>IF(L217&lt;&gt;0,IF(S217="Yes",IF(#REF!="","P",""),""),"")</f>
        <v/>
      </c>
      <c r="AD217" s="93" t="str">
        <f t="shared" si="48"/>
        <v/>
      </c>
      <c r="AE217" s="93" t="str">
        <f t="shared" si="49"/>
        <v/>
      </c>
      <c r="AF217" s="93" t="str">
        <f t="shared" si="50"/>
        <v/>
      </c>
      <c r="AT217" s="78"/>
      <c r="BO217" s="64" t="str">
        <f t="shared" si="51"/>
        <v/>
      </c>
      <c r="BP217" s="64" t="str">
        <f t="shared" si="52"/>
        <v/>
      </c>
      <c r="BQ217" s="64" t="str">
        <f t="shared" si="53"/>
        <v/>
      </c>
      <c r="BR217" s="64" t="str">
        <f t="shared" si="54"/>
        <v/>
      </c>
      <c r="BU217" s="64" t="str">
        <f t="shared" si="55"/>
        <v/>
      </c>
      <c r="CY217" s="38" t="str">
        <f t="shared" si="58"/>
        <v>P</v>
      </c>
    </row>
    <row r="218" spans="1:103" ht="20.100000000000001" customHeight="1" x14ac:dyDescent="0.3">
      <c r="A218" s="82">
        <f>ROW()</f>
        <v>218</v>
      </c>
      <c r="B218" s="129" t="str">
        <f t="shared" si="56"/>
        <v/>
      </c>
      <c r="C218" s="129" t="str">
        <f t="shared" si="45"/>
        <v/>
      </c>
      <c r="D218" s="129" t="str">
        <f>IF(C218="","",COUNTIFS(C$11:C218,"&gt;0"))</f>
        <v/>
      </c>
      <c r="E218" s="52"/>
      <c r="F218" s="53"/>
      <c r="G218" s="53"/>
      <c r="H218" s="52"/>
      <c r="I218" s="163"/>
      <c r="J218" s="63"/>
      <c r="K218" s="246"/>
      <c r="L218" s="245" t="str">
        <f t="shared" si="59"/>
        <v/>
      </c>
      <c r="M218" s="173" t="str">
        <f>IFERROR(VLOOKUP(J218,Lists!J$4:L$653,2,FALSE),"")</f>
        <v/>
      </c>
      <c r="N218" s="174" t="str">
        <f>IFERROR(VLOOKUP(J218,Lists!J$4:L$653,3,FALSE),"")</f>
        <v/>
      </c>
      <c r="O218" s="175" t="str">
        <f t="shared" si="57"/>
        <v/>
      </c>
      <c r="P218" s="61"/>
      <c r="Q218" s="164"/>
      <c r="R218" s="164"/>
      <c r="S218" s="85"/>
      <c r="T218" s="97"/>
      <c r="U218" s="52"/>
      <c r="V218" s="85"/>
      <c r="W218" s="98"/>
      <c r="X218" s="107"/>
      <c r="Y218" s="79" t="str">
        <f>IFERROR(VLOOKUP(I218,Lists!A$4:B$11,2,FALSE),"")</f>
        <v/>
      </c>
      <c r="Z218" s="79" t="str">
        <f>IFERROR(VLOOKUP(#REF!,Lists!A$12:B$67,2,FALSE),"")</f>
        <v/>
      </c>
      <c r="AA218" s="82" t="str">
        <f t="shared" si="46"/>
        <v>P</v>
      </c>
      <c r="AB218" s="93" t="str">
        <f t="shared" si="47"/>
        <v>P</v>
      </c>
      <c r="AC218" s="93" t="str">
        <f>IF(L218&lt;&gt;0,IF(S218="Yes",IF(#REF!="","P",""),""),"")</f>
        <v/>
      </c>
      <c r="AD218" s="93" t="str">
        <f t="shared" si="48"/>
        <v/>
      </c>
      <c r="AE218" s="93" t="str">
        <f t="shared" si="49"/>
        <v/>
      </c>
      <c r="AF218" s="93" t="str">
        <f t="shared" si="50"/>
        <v/>
      </c>
      <c r="BO218" s="64" t="str">
        <f t="shared" si="51"/>
        <v/>
      </c>
      <c r="BP218" s="64" t="str">
        <f t="shared" si="52"/>
        <v/>
      </c>
      <c r="BQ218" s="64" t="str">
        <f t="shared" si="53"/>
        <v/>
      </c>
      <c r="BR218" s="64" t="str">
        <f t="shared" si="54"/>
        <v/>
      </c>
      <c r="BU218" s="64" t="str">
        <f t="shared" si="55"/>
        <v/>
      </c>
      <c r="CY218" s="38" t="str">
        <f t="shared" si="58"/>
        <v>P</v>
      </c>
    </row>
    <row r="219" spans="1:103" ht="20.100000000000001" customHeight="1" x14ac:dyDescent="0.3">
      <c r="A219" s="82">
        <f>ROW()</f>
        <v>219</v>
      </c>
      <c r="B219" s="129" t="str">
        <f t="shared" si="56"/>
        <v/>
      </c>
      <c r="C219" s="129" t="str">
        <f t="shared" si="45"/>
        <v/>
      </c>
      <c r="D219" s="129" t="str">
        <f>IF(C219="","",COUNTIFS(C$11:C219,"&gt;0"))</f>
        <v/>
      </c>
      <c r="E219" s="52"/>
      <c r="F219" s="53"/>
      <c r="G219" s="53"/>
      <c r="H219" s="52"/>
      <c r="I219" s="163"/>
      <c r="J219" s="63"/>
      <c r="K219" s="246"/>
      <c r="L219" s="245" t="str">
        <f t="shared" si="59"/>
        <v/>
      </c>
      <c r="M219" s="173" t="str">
        <f>IFERROR(VLOOKUP(J219,Lists!J$4:L$653,2,FALSE),"")</f>
        <v/>
      </c>
      <c r="N219" s="174" t="str">
        <f>IFERROR(VLOOKUP(J219,Lists!J$4:L$653,3,FALSE),"")</f>
        <v/>
      </c>
      <c r="O219" s="175" t="str">
        <f t="shared" si="57"/>
        <v/>
      </c>
      <c r="P219" s="61"/>
      <c r="Q219" s="164"/>
      <c r="R219" s="164"/>
      <c r="S219" s="85"/>
      <c r="T219" s="97"/>
      <c r="U219" s="52"/>
      <c r="V219" s="85"/>
      <c r="W219" s="98"/>
      <c r="X219" s="107"/>
      <c r="Y219" s="79" t="str">
        <f>IFERROR(VLOOKUP(I219,Lists!A$4:B$11,2,FALSE),"")</f>
        <v/>
      </c>
      <c r="Z219" s="79" t="str">
        <f>IFERROR(VLOOKUP(#REF!,Lists!A$12:B$67,2,FALSE),"")</f>
        <v/>
      </c>
      <c r="AA219" s="82" t="str">
        <f t="shared" si="46"/>
        <v>P</v>
      </c>
      <c r="AB219" s="93" t="str">
        <f t="shared" si="47"/>
        <v>P</v>
      </c>
      <c r="AC219" s="93" t="str">
        <f>IF(L219&lt;&gt;0,IF(S219="Yes",IF(#REF!="","P",""),""),"")</f>
        <v/>
      </c>
      <c r="AD219" s="93" t="str">
        <f t="shared" si="48"/>
        <v/>
      </c>
      <c r="AE219" s="93" t="str">
        <f t="shared" si="49"/>
        <v/>
      </c>
      <c r="AF219" s="93" t="str">
        <f t="shared" si="50"/>
        <v/>
      </c>
      <c r="BO219" s="64" t="str">
        <f t="shared" si="51"/>
        <v/>
      </c>
      <c r="BP219" s="64" t="str">
        <f t="shared" si="52"/>
        <v/>
      </c>
      <c r="BQ219" s="64" t="str">
        <f t="shared" si="53"/>
        <v/>
      </c>
      <c r="BR219" s="64" t="str">
        <f t="shared" si="54"/>
        <v/>
      </c>
      <c r="BU219" s="64" t="str">
        <f t="shared" si="55"/>
        <v/>
      </c>
      <c r="CY219" s="38" t="str">
        <f t="shared" si="58"/>
        <v>P</v>
      </c>
    </row>
    <row r="220" spans="1:103" ht="20.100000000000001" customHeight="1" x14ac:dyDescent="0.3">
      <c r="A220" s="82">
        <f>ROW()</f>
        <v>220</v>
      </c>
      <c r="B220" s="129" t="str">
        <f t="shared" si="56"/>
        <v/>
      </c>
      <c r="C220" s="129" t="str">
        <f t="shared" si="45"/>
        <v/>
      </c>
      <c r="D220" s="129" t="str">
        <f>IF(C220="","",COUNTIFS(C$11:C220,"&gt;0"))</f>
        <v/>
      </c>
      <c r="E220" s="52"/>
      <c r="F220" s="53"/>
      <c r="G220" s="53"/>
      <c r="H220" s="52"/>
      <c r="I220" s="163"/>
      <c r="J220" s="63"/>
      <c r="K220" s="246"/>
      <c r="L220" s="245" t="str">
        <f t="shared" si="59"/>
        <v/>
      </c>
      <c r="M220" s="173" t="str">
        <f>IFERROR(VLOOKUP(J220,Lists!J$4:L$653,2,FALSE),"")</f>
        <v/>
      </c>
      <c r="N220" s="174" t="str">
        <f>IFERROR(VLOOKUP(J220,Lists!J$4:L$653,3,FALSE),"")</f>
        <v/>
      </c>
      <c r="O220" s="175" t="str">
        <f t="shared" si="57"/>
        <v/>
      </c>
      <c r="P220" s="61"/>
      <c r="Q220" s="164"/>
      <c r="R220" s="164"/>
      <c r="S220" s="85"/>
      <c r="T220" s="97"/>
      <c r="U220" s="52"/>
      <c r="V220" s="85"/>
      <c r="W220" s="98"/>
      <c r="X220" s="107"/>
      <c r="Y220" s="79" t="str">
        <f>IFERROR(VLOOKUP(I220,Lists!A$4:B$11,2,FALSE),"")</f>
        <v/>
      </c>
      <c r="Z220" s="79" t="str">
        <f>IFERROR(VLOOKUP(#REF!,Lists!A$12:B$67,2,FALSE),"")</f>
        <v/>
      </c>
      <c r="AA220" s="82" t="str">
        <f t="shared" si="46"/>
        <v>P</v>
      </c>
      <c r="AB220" s="93" t="str">
        <f t="shared" si="47"/>
        <v>P</v>
      </c>
      <c r="AC220" s="93" t="str">
        <f>IF(L220&lt;&gt;0,IF(S220="Yes",IF(#REF!="","P",""),""),"")</f>
        <v/>
      </c>
      <c r="AD220" s="93" t="str">
        <f t="shared" si="48"/>
        <v/>
      </c>
      <c r="AE220" s="93" t="str">
        <f t="shared" si="49"/>
        <v/>
      </c>
      <c r="AF220" s="93" t="str">
        <f t="shared" si="50"/>
        <v/>
      </c>
      <c r="BO220" s="64" t="str">
        <f t="shared" si="51"/>
        <v/>
      </c>
      <c r="BP220" s="64" t="str">
        <f t="shared" si="52"/>
        <v/>
      </c>
      <c r="BQ220" s="64" t="str">
        <f t="shared" si="53"/>
        <v/>
      </c>
      <c r="BR220" s="64" t="str">
        <f t="shared" si="54"/>
        <v/>
      </c>
      <c r="BU220" s="64" t="str">
        <f t="shared" si="55"/>
        <v/>
      </c>
      <c r="CY220" s="38" t="str">
        <f t="shared" si="58"/>
        <v>P</v>
      </c>
    </row>
    <row r="221" spans="1:103" ht="20.100000000000001" customHeight="1" x14ac:dyDescent="0.3">
      <c r="A221" s="82">
        <f>ROW()</f>
        <v>221</v>
      </c>
      <c r="B221" s="129" t="str">
        <f t="shared" si="56"/>
        <v/>
      </c>
      <c r="C221" s="129" t="str">
        <f t="shared" si="45"/>
        <v/>
      </c>
      <c r="D221" s="129" t="str">
        <f>IF(C221="","",COUNTIFS(C$11:C221,"&gt;0"))</f>
        <v/>
      </c>
      <c r="E221" s="52"/>
      <c r="F221" s="53"/>
      <c r="G221" s="53"/>
      <c r="H221" s="52"/>
      <c r="I221" s="163"/>
      <c r="J221" s="63"/>
      <c r="K221" s="246"/>
      <c r="L221" s="245" t="str">
        <f t="shared" si="59"/>
        <v/>
      </c>
      <c r="M221" s="173" t="str">
        <f>IFERROR(VLOOKUP(J221,Lists!J$4:L$653,2,FALSE),"")</f>
        <v/>
      </c>
      <c r="N221" s="174" t="str">
        <f>IFERROR(VLOOKUP(J221,Lists!J$4:L$653,3,FALSE),"")</f>
        <v/>
      </c>
      <c r="O221" s="175" t="str">
        <f t="shared" si="57"/>
        <v/>
      </c>
      <c r="P221" s="61"/>
      <c r="Q221" s="164"/>
      <c r="R221" s="164"/>
      <c r="S221" s="85"/>
      <c r="T221" s="97"/>
      <c r="U221" s="52"/>
      <c r="V221" s="85"/>
      <c r="W221" s="98"/>
      <c r="X221" s="107"/>
      <c r="Y221" s="79" t="str">
        <f>IFERROR(VLOOKUP(I221,Lists!A$4:B$11,2,FALSE),"")</f>
        <v/>
      </c>
      <c r="Z221" s="79" t="str">
        <f>IFERROR(VLOOKUP(#REF!,Lists!A$12:B$67,2,FALSE),"")</f>
        <v/>
      </c>
      <c r="AA221" s="82" t="str">
        <f t="shared" si="46"/>
        <v>P</v>
      </c>
      <c r="AB221" s="93" t="str">
        <f t="shared" si="47"/>
        <v>P</v>
      </c>
      <c r="AC221" s="93" t="str">
        <f>IF(L221&lt;&gt;0,IF(S221="Yes",IF(#REF!="","P",""),""),"")</f>
        <v/>
      </c>
      <c r="AD221" s="93" t="str">
        <f t="shared" si="48"/>
        <v/>
      </c>
      <c r="AE221" s="93" t="str">
        <f t="shared" si="49"/>
        <v/>
      </c>
      <c r="AF221" s="93" t="str">
        <f t="shared" si="50"/>
        <v/>
      </c>
      <c r="BO221" s="64" t="str">
        <f t="shared" si="51"/>
        <v/>
      </c>
      <c r="BP221" s="64" t="str">
        <f t="shared" si="52"/>
        <v/>
      </c>
      <c r="BQ221" s="64" t="str">
        <f t="shared" si="53"/>
        <v/>
      </c>
      <c r="BR221" s="64" t="str">
        <f t="shared" si="54"/>
        <v/>
      </c>
      <c r="BU221" s="64" t="str">
        <f t="shared" si="55"/>
        <v/>
      </c>
      <c r="CY221" s="38" t="str">
        <f t="shared" si="58"/>
        <v>P</v>
      </c>
    </row>
    <row r="222" spans="1:103" ht="20.100000000000001" customHeight="1" x14ac:dyDescent="0.3">
      <c r="A222" s="82">
        <f>ROW()</f>
        <v>222</v>
      </c>
      <c r="B222" s="129" t="str">
        <f t="shared" si="56"/>
        <v/>
      </c>
      <c r="C222" s="129" t="str">
        <f t="shared" si="45"/>
        <v/>
      </c>
      <c r="D222" s="129" t="str">
        <f>IF(C222="","",COUNTIFS(C$11:C222,"&gt;0"))</f>
        <v/>
      </c>
      <c r="E222" s="52"/>
      <c r="F222" s="53"/>
      <c r="G222" s="53"/>
      <c r="H222" s="52"/>
      <c r="I222" s="163"/>
      <c r="J222" s="63"/>
      <c r="K222" s="246"/>
      <c r="L222" s="245" t="str">
        <f t="shared" si="59"/>
        <v/>
      </c>
      <c r="M222" s="173" t="str">
        <f>IFERROR(VLOOKUP(J222,Lists!J$4:L$653,2,FALSE),"")</f>
        <v/>
      </c>
      <c r="N222" s="174" t="str">
        <f>IFERROR(VLOOKUP(J222,Lists!J$4:L$653,3,FALSE),"")</f>
        <v/>
      </c>
      <c r="O222" s="175" t="str">
        <f t="shared" si="57"/>
        <v/>
      </c>
      <c r="P222" s="61"/>
      <c r="Q222" s="164"/>
      <c r="R222" s="164"/>
      <c r="S222" s="85"/>
      <c r="T222" s="97"/>
      <c r="U222" s="52"/>
      <c r="V222" s="85"/>
      <c r="W222" s="98"/>
      <c r="X222" s="107"/>
      <c r="Y222" s="79" t="str">
        <f>IFERROR(VLOOKUP(I222,Lists!A$4:B$11,2,FALSE),"")</f>
        <v/>
      </c>
      <c r="Z222" s="79" t="str">
        <f>IFERROR(VLOOKUP(#REF!,Lists!A$12:B$67,2,FALSE),"")</f>
        <v/>
      </c>
      <c r="AA222" s="82" t="str">
        <f t="shared" si="46"/>
        <v>P</v>
      </c>
      <c r="AB222" s="93" t="str">
        <f t="shared" si="47"/>
        <v>P</v>
      </c>
      <c r="AC222" s="93" t="str">
        <f>IF(L222&lt;&gt;0,IF(S222="Yes",IF(#REF!="","P",""),""),"")</f>
        <v/>
      </c>
      <c r="AD222" s="93" t="str">
        <f t="shared" si="48"/>
        <v/>
      </c>
      <c r="AE222" s="93" t="str">
        <f t="shared" si="49"/>
        <v/>
      </c>
      <c r="AF222" s="93" t="str">
        <f t="shared" si="50"/>
        <v/>
      </c>
      <c r="BO222" s="64" t="str">
        <f t="shared" si="51"/>
        <v/>
      </c>
      <c r="BP222" s="64" t="str">
        <f t="shared" si="52"/>
        <v/>
      </c>
      <c r="BQ222" s="64" t="str">
        <f t="shared" si="53"/>
        <v/>
      </c>
      <c r="BR222" s="64" t="str">
        <f t="shared" si="54"/>
        <v/>
      </c>
      <c r="BU222" s="64" t="str">
        <f t="shared" si="55"/>
        <v/>
      </c>
      <c r="CY222" s="38" t="str">
        <f t="shared" si="58"/>
        <v>P</v>
      </c>
    </row>
    <row r="223" spans="1:103" ht="20.100000000000001" customHeight="1" x14ac:dyDescent="0.3">
      <c r="A223" s="82">
        <f>ROW()</f>
        <v>223</v>
      </c>
      <c r="B223" s="129" t="str">
        <f t="shared" si="56"/>
        <v/>
      </c>
      <c r="C223" s="129" t="str">
        <f t="shared" si="45"/>
        <v/>
      </c>
      <c r="D223" s="129" t="str">
        <f>IF(C223="","",COUNTIFS(C$11:C223,"&gt;0"))</f>
        <v/>
      </c>
      <c r="E223" s="52"/>
      <c r="F223" s="53"/>
      <c r="G223" s="53"/>
      <c r="H223" s="52"/>
      <c r="I223" s="163"/>
      <c r="J223" s="63"/>
      <c r="K223" s="246"/>
      <c r="L223" s="245" t="str">
        <f t="shared" si="59"/>
        <v/>
      </c>
      <c r="M223" s="173" t="str">
        <f>IFERROR(VLOOKUP(J223,Lists!J$4:L$653,2,FALSE),"")</f>
        <v/>
      </c>
      <c r="N223" s="174" t="str">
        <f>IFERROR(VLOOKUP(J223,Lists!J$4:L$653,3,FALSE),"")</f>
        <v/>
      </c>
      <c r="O223" s="175" t="str">
        <f t="shared" si="57"/>
        <v/>
      </c>
      <c r="P223" s="61"/>
      <c r="Q223" s="164"/>
      <c r="R223" s="164"/>
      <c r="S223" s="85"/>
      <c r="T223" s="97"/>
      <c r="U223" s="52"/>
      <c r="V223" s="85"/>
      <c r="W223" s="98"/>
      <c r="X223" s="107"/>
      <c r="Y223" s="79" t="str">
        <f>IFERROR(VLOOKUP(I223,Lists!A$4:B$11,2,FALSE),"")</f>
        <v/>
      </c>
      <c r="Z223" s="79" t="str">
        <f>IFERROR(VLOOKUP(#REF!,Lists!A$12:B$67,2,FALSE),"")</f>
        <v/>
      </c>
      <c r="AA223" s="82" t="str">
        <f t="shared" si="46"/>
        <v>P</v>
      </c>
      <c r="AB223" s="93" t="str">
        <f t="shared" si="47"/>
        <v>P</v>
      </c>
      <c r="AC223" s="93" t="str">
        <f>IF(L223&lt;&gt;0,IF(S223="Yes",IF(#REF!="","P",""),""),"")</f>
        <v/>
      </c>
      <c r="AD223" s="93" t="str">
        <f t="shared" si="48"/>
        <v/>
      </c>
      <c r="AE223" s="93" t="str">
        <f t="shared" si="49"/>
        <v/>
      </c>
      <c r="AF223" s="93" t="str">
        <f t="shared" si="50"/>
        <v/>
      </c>
      <c r="BO223" s="64" t="str">
        <f t="shared" si="51"/>
        <v/>
      </c>
      <c r="BP223" s="64" t="str">
        <f t="shared" si="52"/>
        <v/>
      </c>
      <c r="BQ223" s="64" t="str">
        <f t="shared" si="53"/>
        <v/>
      </c>
      <c r="BR223" s="64" t="str">
        <f t="shared" si="54"/>
        <v/>
      </c>
      <c r="BU223" s="64" t="str">
        <f t="shared" si="55"/>
        <v/>
      </c>
      <c r="CY223" s="38" t="str">
        <f t="shared" si="58"/>
        <v>P</v>
      </c>
    </row>
    <row r="224" spans="1:103" ht="20.100000000000001" customHeight="1" x14ac:dyDescent="0.3">
      <c r="A224" s="82">
        <f>ROW()</f>
        <v>224</v>
      </c>
      <c r="B224" s="129" t="str">
        <f t="shared" si="56"/>
        <v/>
      </c>
      <c r="C224" s="129" t="str">
        <f t="shared" si="45"/>
        <v/>
      </c>
      <c r="D224" s="129" t="str">
        <f>IF(C224="","",COUNTIFS(C$11:C224,"&gt;0"))</f>
        <v/>
      </c>
      <c r="E224" s="52"/>
      <c r="F224" s="53"/>
      <c r="G224" s="53"/>
      <c r="H224" s="52"/>
      <c r="I224" s="163"/>
      <c r="J224" s="63"/>
      <c r="K224" s="246"/>
      <c r="L224" s="245" t="str">
        <f t="shared" si="59"/>
        <v/>
      </c>
      <c r="M224" s="173" t="str">
        <f>IFERROR(VLOOKUP(J224,Lists!J$4:L$653,2,FALSE),"")</f>
        <v/>
      </c>
      <c r="N224" s="174" t="str">
        <f>IFERROR(VLOOKUP(J224,Lists!J$4:L$653,3,FALSE),"")</f>
        <v/>
      </c>
      <c r="O224" s="175" t="str">
        <f t="shared" si="57"/>
        <v/>
      </c>
      <c r="P224" s="61"/>
      <c r="Q224" s="164"/>
      <c r="R224" s="164"/>
      <c r="S224" s="85"/>
      <c r="T224" s="97"/>
      <c r="U224" s="52"/>
      <c r="V224" s="85"/>
      <c r="W224" s="98"/>
      <c r="X224" s="107"/>
      <c r="Y224" s="79" t="str">
        <f>IFERROR(VLOOKUP(I224,Lists!A$4:B$11,2,FALSE),"")</f>
        <v/>
      </c>
      <c r="Z224" s="79" t="str">
        <f>IFERROR(VLOOKUP(#REF!,Lists!A$12:B$67,2,FALSE),"")</f>
        <v/>
      </c>
      <c r="AA224" s="82" t="str">
        <f t="shared" si="46"/>
        <v>P</v>
      </c>
      <c r="AB224" s="93" t="str">
        <f t="shared" si="47"/>
        <v>P</v>
      </c>
      <c r="AC224" s="93" t="str">
        <f>IF(L224&lt;&gt;0,IF(S224="Yes",IF(#REF!="","P",""),""),"")</f>
        <v/>
      </c>
      <c r="AD224" s="93" t="str">
        <f t="shared" si="48"/>
        <v/>
      </c>
      <c r="AE224" s="93" t="str">
        <f t="shared" si="49"/>
        <v/>
      </c>
      <c r="AF224" s="93" t="str">
        <f t="shared" si="50"/>
        <v/>
      </c>
      <c r="BO224" s="64" t="str">
        <f t="shared" si="51"/>
        <v/>
      </c>
      <c r="BP224" s="64" t="str">
        <f t="shared" si="52"/>
        <v/>
      </c>
      <c r="BQ224" s="64" t="str">
        <f t="shared" si="53"/>
        <v/>
      </c>
      <c r="BR224" s="64" t="str">
        <f t="shared" si="54"/>
        <v/>
      </c>
      <c r="BU224" s="64" t="str">
        <f t="shared" si="55"/>
        <v/>
      </c>
      <c r="CY224" s="38" t="str">
        <f t="shared" si="58"/>
        <v>P</v>
      </c>
    </row>
    <row r="225" spans="1:103" ht="20.100000000000001" customHeight="1" x14ac:dyDescent="0.3">
      <c r="A225" s="82">
        <f>ROW()</f>
        <v>225</v>
      </c>
      <c r="B225" s="129" t="str">
        <f t="shared" si="56"/>
        <v/>
      </c>
      <c r="C225" s="129" t="str">
        <f t="shared" si="45"/>
        <v/>
      </c>
      <c r="D225" s="129" t="str">
        <f>IF(C225="","",COUNTIFS(C$11:C225,"&gt;0"))</f>
        <v/>
      </c>
      <c r="E225" s="52"/>
      <c r="F225" s="53"/>
      <c r="G225" s="53"/>
      <c r="H225" s="52"/>
      <c r="I225" s="163"/>
      <c r="J225" s="63"/>
      <c r="K225" s="246"/>
      <c r="L225" s="245" t="str">
        <f t="shared" si="59"/>
        <v/>
      </c>
      <c r="M225" s="173" t="str">
        <f>IFERROR(VLOOKUP(J225,Lists!J$4:L$653,2,FALSE),"")</f>
        <v/>
      </c>
      <c r="N225" s="174" t="str">
        <f>IFERROR(VLOOKUP(J225,Lists!J$4:L$653,3,FALSE),"")</f>
        <v/>
      </c>
      <c r="O225" s="175" t="str">
        <f t="shared" si="57"/>
        <v/>
      </c>
      <c r="P225" s="61"/>
      <c r="Q225" s="164"/>
      <c r="R225" s="164"/>
      <c r="S225" s="85"/>
      <c r="T225" s="97"/>
      <c r="U225" s="52"/>
      <c r="V225" s="85"/>
      <c r="W225" s="98"/>
      <c r="X225" s="107"/>
      <c r="Y225" s="79" t="str">
        <f>IFERROR(VLOOKUP(I225,Lists!A$4:B$11,2,FALSE),"")</f>
        <v/>
      </c>
      <c r="Z225" s="79" t="str">
        <f>IFERROR(VLOOKUP(#REF!,Lists!A$12:B$67,2,FALSE),"")</f>
        <v/>
      </c>
      <c r="AA225" s="82" t="str">
        <f t="shared" si="46"/>
        <v>P</v>
      </c>
      <c r="AB225" s="93" t="str">
        <f t="shared" si="47"/>
        <v>P</v>
      </c>
      <c r="AC225" s="93" t="str">
        <f>IF(L225&lt;&gt;0,IF(S225="Yes",IF(#REF!="","P",""),""),"")</f>
        <v/>
      </c>
      <c r="AD225" s="93" t="str">
        <f t="shared" si="48"/>
        <v/>
      </c>
      <c r="AE225" s="93" t="str">
        <f t="shared" si="49"/>
        <v/>
      </c>
      <c r="AF225" s="93" t="str">
        <f t="shared" si="50"/>
        <v/>
      </c>
      <c r="BO225" s="64" t="str">
        <f t="shared" si="51"/>
        <v/>
      </c>
      <c r="BP225" s="64" t="str">
        <f t="shared" si="52"/>
        <v/>
      </c>
      <c r="BQ225" s="64" t="str">
        <f t="shared" si="53"/>
        <v/>
      </c>
      <c r="BR225" s="64" t="str">
        <f t="shared" si="54"/>
        <v/>
      </c>
      <c r="BU225" s="64" t="str">
        <f t="shared" si="55"/>
        <v/>
      </c>
      <c r="CY225" s="38" t="str">
        <f t="shared" si="58"/>
        <v>P</v>
      </c>
    </row>
    <row r="226" spans="1:103" ht="20.100000000000001" customHeight="1" x14ac:dyDescent="0.3">
      <c r="A226" s="82">
        <f>ROW()</f>
        <v>226</v>
      </c>
      <c r="B226" s="129" t="str">
        <f t="shared" si="56"/>
        <v/>
      </c>
      <c r="C226" s="129" t="str">
        <f t="shared" si="45"/>
        <v/>
      </c>
      <c r="D226" s="129" t="str">
        <f>IF(C226="","",COUNTIFS(C$11:C226,"&gt;0"))</f>
        <v/>
      </c>
      <c r="E226" s="52"/>
      <c r="F226" s="53"/>
      <c r="G226" s="53"/>
      <c r="H226" s="52"/>
      <c r="I226" s="163"/>
      <c r="J226" s="63"/>
      <c r="K226" s="246"/>
      <c r="L226" s="245" t="str">
        <f t="shared" si="59"/>
        <v/>
      </c>
      <c r="M226" s="173" t="str">
        <f>IFERROR(VLOOKUP(J226,Lists!J$4:L$653,2,FALSE),"")</f>
        <v/>
      </c>
      <c r="N226" s="174" t="str">
        <f>IFERROR(VLOOKUP(J226,Lists!J$4:L$653,3,FALSE),"")</f>
        <v/>
      </c>
      <c r="O226" s="175" t="str">
        <f t="shared" si="57"/>
        <v/>
      </c>
      <c r="P226" s="61"/>
      <c r="Q226" s="164"/>
      <c r="R226" s="164"/>
      <c r="S226" s="85"/>
      <c r="T226" s="97"/>
      <c r="U226" s="52"/>
      <c r="V226" s="85"/>
      <c r="W226" s="98"/>
      <c r="X226" s="107"/>
      <c r="Y226" s="79" t="str">
        <f>IFERROR(VLOOKUP(I226,Lists!A$4:B$11,2,FALSE),"")</f>
        <v/>
      </c>
      <c r="Z226" s="79" t="str">
        <f>IFERROR(VLOOKUP(#REF!,Lists!A$12:B$67,2,FALSE),"")</f>
        <v/>
      </c>
      <c r="AA226" s="82" t="str">
        <f t="shared" si="46"/>
        <v>P</v>
      </c>
      <c r="AB226" s="93" t="str">
        <f t="shared" si="47"/>
        <v>P</v>
      </c>
      <c r="AC226" s="93" t="str">
        <f>IF(L226&lt;&gt;0,IF(S226="Yes",IF(#REF!="","P",""),""),"")</f>
        <v/>
      </c>
      <c r="AD226" s="93" t="str">
        <f t="shared" si="48"/>
        <v/>
      </c>
      <c r="AE226" s="93" t="str">
        <f t="shared" si="49"/>
        <v/>
      </c>
      <c r="AF226" s="93" t="str">
        <f t="shared" si="50"/>
        <v/>
      </c>
      <c r="BO226" s="64" t="str">
        <f t="shared" si="51"/>
        <v/>
      </c>
      <c r="BP226" s="64" t="str">
        <f t="shared" si="52"/>
        <v/>
      </c>
      <c r="BQ226" s="64" t="str">
        <f t="shared" si="53"/>
        <v/>
      </c>
      <c r="BR226" s="64" t="str">
        <f t="shared" si="54"/>
        <v/>
      </c>
      <c r="BU226" s="64" t="str">
        <f t="shared" si="55"/>
        <v/>
      </c>
      <c r="CY226" s="38" t="str">
        <f t="shared" si="58"/>
        <v>P</v>
      </c>
    </row>
    <row r="227" spans="1:103" ht="20.100000000000001" customHeight="1" x14ac:dyDescent="0.3">
      <c r="A227" s="82">
        <f>ROW()</f>
        <v>227</v>
      </c>
      <c r="B227" s="129" t="str">
        <f t="shared" si="56"/>
        <v/>
      </c>
      <c r="C227" s="129" t="str">
        <f t="shared" si="45"/>
        <v/>
      </c>
      <c r="D227" s="129" t="str">
        <f>IF(C227="","",COUNTIFS(C$11:C227,"&gt;0"))</f>
        <v/>
      </c>
      <c r="E227" s="52"/>
      <c r="F227" s="53"/>
      <c r="G227" s="53"/>
      <c r="H227" s="52"/>
      <c r="I227" s="163"/>
      <c r="J227" s="63"/>
      <c r="K227" s="246"/>
      <c r="L227" s="245" t="str">
        <f t="shared" si="59"/>
        <v/>
      </c>
      <c r="M227" s="173" t="str">
        <f>IFERROR(VLOOKUP(J227,Lists!J$4:L$653,2,FALSE),"")</f>
        <v/>
      </c>
      <c r="N227" s="174" t="str">
        <f>IFERROR(VLOOKUP(J227,Lists!J$4:L$653,3,FALSE),"")</f>
        <v/>
      </c>
      <c r="O227" s="175" t="str">
        <f t="shared" si="57"/>
        <v/>
      </c>
      <c r="P227" s="61"/>
      <c r="Q227" s="164"/>
      <c r="R227" s="164"/>
      <c r="S227" s="85"/>
      <c r="T227" s="97"/>
      <c r="U227" s="52"/>
      <c r="V227" s="85"/>
      <c r="W227" s="98"/>
      <c r="X227" s="107"/>
      <c r="Y227" s="79" t="str">
        <f>IFERROR(VLOOKUP(I227,Lists!A$4:B$11,2,FALSE),"")</f>
        <v/>
      </c>
      <c r="Z227" s="79" t="str">
        <f>IFERROR(VLOOKUP(#REF!,Lists!A$12:B$67,2,FALSE),"")</f>
        <v/>
      </c>
      <c r="AA227" s="82" t="str">
        <f t="shared" si="46"/>
        <v>P</v>
      </c>
      <c r="AB227" s="93" t="str">
        <f t="shared" si="47"/>
        <v>P</v>
      </c>
      <c r="AC227" s="93" t="str">
        <f>IF(L227&lt;&gt;0,IF(S227="Yes",IF(#REF!="","P",""),""),"")</f>
        <v/>
      </c>
      <c r="AD227" s="93" t="str">
        <f t="shared" si="48"/>
        <v/>
      </c>
      <c r="AE227" s="93" t="str">
        <f t="shared" si="49"/>
        <v/>
      </c>
      <c r="AF227" s="93" t="str">
        <f t="shared" si="50"/>
        <v/>
      </c>
      <c r="BO227" s="64" t="str">
        <f t="shared" si="51"/>
        <v/>
      </c>
      <c r="BP227" s="64" t="str">
        <f t="shared" si="52"/>
        <v/>
      </c>
      <c r="BQ227" s="64" t="str">
        <f t="shared" si="53"/>
        <v/>
      </c>
      <c r="BR227" s="64" t="str">
        <f t="shared" si="54"/>
        <v/>
      </c>
      <c r="BU227" s="64" t="str">
        <f t="shared" si="55"/>
        <v/>
      </c>
      <c r="CY227" s="38" t="str">
        <f t="shared" si="58"/>
        <v>P</v>
      </c>
    </row>
    <row r="228" spans="1:103" ht="20.100000000000001" customHeight="1" x14ac:dyDescent="0.3">
      <c r="A228" s="82">
        <f>ROW()</f>
        <v>228</v>
      </c>
      <c r="B228" s="129" t="str">
        <f t="shared" si="56"/>
        <v/>
      </c>
      <c r="C228" s="129" t="str">
        <f t="shared" si="45"/>
        <v/>
      </c>
      <c r="D228" s="129" t="str">
        <f>IF(C228="","",COUNTIFS(C$11:C228,"&gt;0"))</f>
        <v/>
      </c>
      <c r="E228" s="52"/>
      <c r="F228" s="53"/>
      <c r="G228" s="53"/>
      <c r="H228" s="52"/>
      <c r="I228" s="163"/>
      <c r="J228" s="63"/>
      <c r="K228" s="246"/>
      <c r="L228" s="245" t="str">
        <f t="shared" si="59"/>
        <v/>
      </c>
      <c r="M228" s="173" t="str">
        <f>IFERROR(VLOOKUP(J228,Lists!J$4:L$653,2,FALSE),"")</f>
        <v/>
      </c>
      <c r="N228" s="174" t="str">
        <f>IFERROR(VLOOKUP(J228,Lists!J$4:L$653,3,FALSE),"")</f>
        <v/>
      </c>
      <c r="O228" s="175" t="str">
        <f t="shared" si="57"/>
        <v/>
      </c>
      <c r="P228" s="61"/>
      <c r="Q228" s="164"/>
      <c r="R228" s="164"/>
      <c r="S228" s="85"/>
      <c r="T228" s="97"/>
      <c r="U228" s="52"/>
      <c r="V228" s="85"/>
      <c r="W228" s="98"/>
      <c r="X228" s="107"/>
      <c r="Y228" s="79" t="str">
        <f>IFERROR(VLOOKUP(I228,Lists!A$4:B$11,2,FALSE),"")</f>
        <v/>
      </c>
      <c r="Z228" s="79" t="str">
        <f>IFERROR(VLOOKUP(#REF!,Lists!A$12:B$67,2,FALSE),"")</f>
        <v/>
      </c>
      <c r="AA228" s="82" t="str">
        <f t="shared" si="46"/>
        <v>P</v>
      </c>
      <c r="AB228" s="93" t="str">
        <f t="shared" si="47"/>
        <v>P</v>
      </c>
      <c r="AC228" s="93" t="str">
        <f>IF(L228&lt;&gt;0,IF(S228="Yes",IF(#REF!="","P",""),""),"")</f>
        <v/>
      </c>
      <c r="AD228" s="93" t="str">
        <f t="shared" si="48"/>
        <v/>
      </c>
      <c r="AE228" s="93" t="str">
        <f t="shared" si="49"/>
        <v/>
      </c>
      <c r="AF228" s="93" t="str">
        <f t="shared" si="50"/>
        <v/>
      </c>
      <c r="BO228" s="64" t="str">
        <f t="shared" si="51"/>
        <v/>
      </c>
      <c r="BP228" s="64" t="str">
        <f t="shared" si="52"/>
        <v/>
      </c>
      <c r="BQ228" s="64" t="str">
        <f t="shared" si="53"/>
        <v/>
      </c>
      <c r="BR228" s="64" t="str">
        <f t="shared" si="54"/>
        <v/>
      </c>
      <c r="BU228" s="64" t="str">
        <f t="shared" si="55"/>
        <v/>
      </c>
      <c r="CY228" s="38" t="str">
        <f t="shared" si="58"/>
        <v>P</v>
      </c>
    </row>
    <row r="229" spans="1:103" ht="20.100000000000001" customHeight="1" x14ac:dyDescent="0.3">
      <c r="A229" s="82">
        <f>ROW()</f>
        <v>229</v>
      </c>
      <c r="B229" s="129" t="str">
        <f t="shared" si="56"/>
        <v/>
      </c>
      <c r="C229" s="129" t="str">
        <f t="shared" si="45"/>
        <v/>
      </c>
      <c r="D229" s="129" t="str">
        <f>IF(C229="","",COUNTIFS(C$11:C229,"&gt;0"))</f>
        <v/>
      </c>
      <c r="E229" s="52"/>
      <c r="F229" s="53"/>
      <c r="G229" s="53"/>
      <c r="H229" s="52"/>
      <c r="I229" s="163"/>
      <c r="J229" s="63"/>
      <c r="K229" s="246"/>
      <c r="L229" s="245" t="str">
        <f t="shared" si="59"/>
        <v/>
      </c>
      <c r="M229" s="173" t="str">
        <f>IFERROR(VLOOKUP(J229,Lists!J$4:L$653,2,FALSE),"")</f>
        <v/>
      </c>
      <c r="N229" s="174" t="str">
        <f>IFERROR(VLOOKUP(J229,Lists!J$4:L$653,3,FALSE),"")</f>
        <v/>
      </c>
      <c r="O229" s="175" t="str">
        <f t="shared" si="57"/>
        <v/>
      </c>
      <c r="P229" s="61"/>
      <c r="Q229" s="164"/>
      <c r="R229" s="164"/>
      <c r="S229" s="85"/>
      <c r="T229" s="97"/>
      <c r="U229" s="52"/>
      <c r="V229" s="85"/>
      <c r="W229" s="98"/>
      <c r="X229" s="107"/>
      <c r="Y229" s="79" t="str">
        <f>IFERROR(VLOOKUP(I229,Lists!A$4:B$11,2,FALSE),"")</f>
        <v/>
      </c>
      <c r="Z229" s="79" t="str">
        <f>IFERROR(VLOOKUP(#REF!,Lists!A$12:B$67,2,FALSE),"")</f>
        <v/>
      </c>
      <c r="AA229" s="82" t="str">
        <f t="shared" si="46"/>
        <v>P</v>
      </c>
      <c r="AB229" s="93" t="str">
        <f t="shared" si="47"/>
        <v>P</v>
      </c>
      <c r="AC229" s="93" t="str">
        <f>IF(L229&lt;&gt;0,IF(S229="Yes",IF(#REF!="","P",""),""),"")</f>
        <v/>
      </c>
      <c r="AD229" s="93" t="str">
        <f t="shared" si="48"/>
        <v/>
      </c>
      <c r="AE229" s="93" t="str">
        <f t="shared" si="49"/>
        <v/>
      </c>
      <c r="AF229" s="93" t="str">
        <f t="shared" si="50"/>
        <v/>
      </c>
      <c r="BO229" s="64" t="str">
        <f t="shared" si="51"/>
        <v/>
      </c>
      <c r="BP229" s="64" t="str">
        <f t="shared" si="52"/>
        <v/>
      </c>
      <c r="BQ229" s="64" t="str">
        <f t="shared" si="53"/>
        <v/>
      </c>
      <c r="BR229" s="64" t="str">
        <f t="shared" si="54"/>
        <v/>
      </c>
      <c r="BU229" s="64" t="str">
        <f t="shared" si="55"/>
        <v/>
      </c>
      <c r="CY229" s="38" t="str">
        <f t="shared" si="58"/>
        <v>P</v>
      </c>
    </row>
    <row r="230" spans="1:103" ht="20.100000000000001" customHeight="1" x14ac:dyDescent="0.3">
      <c r="A230" s="82">
        <f>ROW()</f>
        <v>230</v>
      </c>
      <c r="B230" s="129" t="str">
        <f t="shared" si="56"/>
        <v/>
      </c>
      <c r="C230" s="129" t="str">
        <f t="shared" si="45"/>
        <v/>
      </c>
      <c r="D230" s="129" t="str">
        <f>IF(C230="","",COUNTIFS(C$11:C230,"&gt;0"))</f>
        <v/>
      </c>
      <c r="E230" s="52"/>
      <c r="F230" s="53"/>
      <c r="G230" s="53"/>
      <c r="H230" s="52"/>
      <c r="I230" s="163"/>
      <c r="J230" s="63"/>
      <c r="K230" s="246"/>
      <c r="L230" s="245" t="str">
        <f t="shared" si="59"/>
        <v/>
      </c>
      <c r="M230" s="173" t="str">
        <f>IFERROR(VLOOKUP(J230,Lists!J$4:L$653,2,FALSE),"")</f>
        <v/>
      </c>
      <c r="N230" s="174" t="str">
        <f>IFERROR(VLOOKUP(J230,Lists!J$4:L$653,3,FALSE),"")</f>
        <v/>
      </c>
      <c r="O230" s="175" t="str">
        <f t="shared" si="57"/>
        <v/>
      </c>
      <c r="P230" s="61"/>
      <c r="Q230" s="164"/>
      <c r="R230" s="164"/>
      <c r="S230" s="85"/>
      <c r="T230" s="97"/>
      <c r="U230" s="52"/>
      <c r="V230" s="85"/>
      <c r="W230" s="98"/>
      <c r="X230" s="107"/>
      <c r="Y230" s="79" t="str">
        <f>IFERROR(VLOOKUP(I230,Lists!A$4:B$11,2,FALSE),"")</f>
        <v/>
      </c>
      <c r="Z230" s="79" t="str">
        <f>IFERROR(VLOOKUP(#REF!,Lists!A$12:B$67,2,FALSE),"")</f>
        <v/>
      </c>
      <c r="AA230" s="82" t="str">
        <f t="shared" si="46"/>
        <v>P</v>
      </c>
      <c r="AB230" s="93" t="str">
        <f t="shared" si="47"/>
        <v>P</v>
      </c>
      <c r="AC230" s="93" t="str">
        <f>IF(L230&lt;&gt;0,IF(S230="Yes",IF(#REF!="","P",""),""),"")</f>
        <v/>
      </c>
      <c r="AD230" s="93" t="str">
        <f t="shared" si="48"/>
        <v/>
      </c>
      <c r="AE230" s="93" t="str">
        <f t="shared" si="49"/>
        <v/>
      </c>
      <c r="AF230" s="93" t="str">
        <f t="shared" si="50"/>
        <v/>
      </c>
      <c r="BO230" s="64" t="str">
        <f t="shared" si="51"/>
        <v/>
      </c>
      <c r="BP230" s="64" t="str">
        <f t="shared" si="52"/>
        <v/>
      </c>
      <c r="BQ230" s="64" t="str">
        <f t="shared" si="53"/>
        <v/>
      </c>
      <c r="BR230" s="64" t="str">
        <f t="shared" si="54"/>
        <v/>
      </c>
      <c r="BU230" s="64" t="str">
        <f t="shared" si="55"/>
        <v/>
      </c>
      <c r="CY230" s="38" t="str">
        <f t="shared" si="58"/>
        <v>P</v>
      </c>
    </row>
    <row r="231" spans="1:103" ht="20.100000000000001" customHeight="1" x14ac:dyDescent="0.3">
      <c r="A231" s="82">
        <f>ROW()</f>
        <v>231</v>
      </c>
      <c r="B231" s="129" t="str">
        <f t="shared" si="56"/>
        <v/>
      </c>
      <c r="C231" s="129" t="str">
        <f t="shared" si="45"/>
        <v/>
      </c>
      <c r="D231" s="129" t="str">
        <f>IF(C231="","",COUNTIFS(C$11:C231,"&gt;0"))</f>
        <v/>
      </c>
      <c r="E231" s="52"/>
      <c r="F231" s="53"/>
      <c r="G231" s="53"/>
      <c r="H231" s="52"/>
      <c r="I231" s="163"/>
      <c r="J231" s="63"/>
      <c r="K231" s="246"/>
      <c r="L231" s="245" t="str">
        <f t="shared" si="59"/>
        <v/>
      </c>
      <c r="M231" s="173" t="str">
        <f>IFERROR(VLOOKUP(J231,Lists!J$4:L$653,2,FALSE),"")</f>
        <v/>
      </c>
      <c r="N231" s="174" t="str">
        <f>IFERROR(VLOOKUP(J231,Lists!J$4:L$653,3,FALSE),"")</f>
        <v/>
      </c>
      <c r="O231" s="175" t="str">
        <f t="shared" si="57"/>
        <v/>
      </c>
      <c r="P231" s="61"/>
      <c r="Q231" s="164"/>
      <c r="R231" s="164"/>
      <c r="S231" s="85"/>
      <c r="T231" s="97"/>
      <c r="U231" s="52"/>
      <c r="V231" s="85"/>
      <c r="W231" s="98"/>
      <c r="X231" s="107"/>
      <c r="Y231" s="79" t="str">
        <f>IFERROR(VLOOKUP(I231,Lists!A$4:B$11,2,FALSE),"")</f>
        <v/>
      </c>
      <c r="Z231" s="79" t="str">
        <f>IFERROR(VLOOKUP(#REF!,Lists!A$12:B$67,2,FALSE),"")</f>
        <v/>
      </c>
      <c r="AA231" s="82" t="str">
        <f t="shared" si="46"/>
        <v>P</v>
      </c>
      <c r="AB231" s="93" t="str">
        <f t="shared" si="47"/>
        <v>P</v>
      </c>
      <c r="AC231" s="93" t="str">
        <f>IF(L231&lt;&gt;0,IF(S231="Yes",IF(#REF!="","P",""),""),"")</f>
        <v/>
      </c>
      <c r="AD231" s="93" t="str">
        <f t="shared" si="48"/>
        <v/>
      </c>
      <c r="AE231" s="93" t="str">
        <f t="shared" si="49"/>
        <v/>
      </c>
      <c r="AF231" s="93" t="str">
        <f t="shared" si="50"/>
        <v/>
      </c>
      <c r="BO231" s="64" t="str">
        <f t="shared" si="51"/>
        <v/>
      </c>
      <c r="BP231" s="64" t="str">
        <f t="shared" si="52"/>
        <v/>
      </c>
      <c r="BQ231" s="64" t="str">
        <f t="shared" si="53"/>
        <v/>
      </c>
      <c r="BR231" s="64" t="str">
        <f t="shared" si="54"/>
        <v/>
      </c>
      <c r="BU231" s="64" t="str">
        <f t="shared" si="55"/>
        <v/>
      </c>
      <c r="CY231" s="38" t="str">
        <f t="shared" si="58"/>
        <v>P</v>
      </c>
    </row>
    <row r="232" spans="1:103" ht="20.100000000000001" customHeight="1" x14ac:dyDescent="0.3">
      <c r="A232" s="82">
        <f>ROW()</f>
        <v>232</v>
      </c>
      <c r="B232" s="129" t="str">
        <f t="shared" si="56"/>
        <v/>
      </c>
      <c r="C232" s="129" t="str">
        <f t="shared" si="45"/>
        <v/>
      </c>
      <c r="D232" s="129" t="str">
        <f>IF(C232="","",COUNTIFS(C$11:C232,"&gt;0"))</f>
        <v/>
      </c>
      <c r="E232" s="52"/>
      <c r="F232" s="53"/>
      <c r="G232" s="53"/>
      <c r="H232" s="52"/>
      <c r="I232" s="163"/>
      <c r="J232" s="63"/>
      <c r="K232" s="246"/>
      <c r="L232" s="245" t="str">
        <f t="shared" si="59"/>
        <v/>
      </c>
      <c r="M232" s="173" t="str">
        <f>IFERROR(VLOOKUP(J232,Lists!J$4:L$653,2,FALSE),"")</f>
        <v/>
      </c>
      <c r="N232" s="174" t="str">
        <f>IFERROR(VLOOKUP(J232,Lists!J$4:L$653,3,FALSE),"")</f>
        <v/>
      </c>
      <c r="O232" s="175" t="str">
        <f t="shared" si="57"/>
        <v/>
      </c>
      <c r="P232" s="61"/>
      <c r="Q232" s="164"/>
      <c r="R232" s="164"/>
      <c r="S232" s="85"/>
      <c r="T232" s="97"/>
      <c r="U232" s="52"/>
      <c r="V232" s="85"/>
      <c r="W232" s="98"/>
      <c r="X232" s="107"/>
      <c r="Y232" s="79" t="str">
        <f>IFERROR(VLOOKUP(I232,Lists!A$4:B$11,2,FALSE),"")</f>
        <v/>
      </c>
      <c r="Z232" s="79" t="str">
        <f>IFERROR(VLOOKUP(#REF!,Lists!A$12:B$67,2,FALSE),"")</f>
        <v/>
      </c>
      <c r="AA232" s="82" t="str">
        <f t="shared" si="46"/>
        <v>P</v>
      </c>
      <c r="AB232" s="93" t="str">
        <f t="shared" si="47"/>
        <v>P</v>
      </c>
      <c r="AC232" s="93" t="str">
        <f>IF(L232&lt;&gt;0,IF(S232="Yes",IF(#REF!="","P",""),""),"")</f>
        <v/>
      </c>
      <c r="AD232" s="93" t="str">
        <f t="shared" si="48"/>
        <v/>
      </c>
      <c r="AE232" s="93" t="str">
        <f t="shared" si="49"/>
        <v/>
      </c>
      <c r="AF232" s="93" t="str">
        <f t="shared" si="50"/>
        <v/>
      </c>
      <c r="BO232" s="64" t="str">
        <f t="shared" si="51"/>
        <v/>
      </c>
      <c r="BP232" s="64" t="str">
        <f t="shared" si="52"/>
        <v/>
      </c>
      <c r="BQ232" s="64" t="str">
        <f t="shared" si="53"/>
        <v/>
      </c>
      <c r="BR232" s="64" t="str">
        <f t="shared" si="54"/>
        <v/>
      </c>
      <c r="BU232" s="64" t="str">
        <f t="shared" si="55"/>
        <v/>
      </c>
      <c r="CY232" s="38" t="str">
        <f t="shared" si="58"/>
        <v>P</v>
      </c>
    </row>
    <row r="233" spans="1:103" ht="20.100000000000001" customHeight="1" x14ac:dyDescent="0.3">
      <c r="A233" s="82">
        <f>ROW()</f>
        <v>233</v>
      </c>
      <c r="B233" s="129" t="str">
        <f t="shared" si="56"/>
        <v/>
      </c>
      <c r="C233" s="129" t="str">
        <f t="shared" si="45"/>
        <v/>
      </c>
      <c r="D233" s="129" t="str">
        <f>IF(C233="","",COUNTIFS(C$11:C233,"&gt;0"))</f>
        <v/>
      </c>
      <c r="E233" s="52"/>
      <c r="F233" s="53"/>
      <c r="G233" s="53"/>
      <c r="H233" s="52"/>
      <c r="I233" s="163"/>
      <c r="J233" s="63"/>
      <c r="K233" s="246"/>
      <c r="L233" s="245" t="str">
        <f t="shared" si="59"/>
        <v/>
      </c>
      <c r="M233" s="173" t="str">
        <f>IFERROR(VLOOKUP(J233,Lists!J$4:L$653,2,FALSE),"")</f>
        <v/>
      </c>
      <c r="N233" s="174" t="str">
        <f>IFERROR(VLOOKUP(J233,Lists!J$4:L$653,3,FALSE),"")</f>
        <v/>
      </c>
      <c r="O233" s="175" t="str">
        <f t="shared" si="57"/>
        <v/>
      </c>
      <c r="P233" s="61"/>
      <c r="Q233" s="164"/>
      <c r="R233" s="164"/>
      <c r="S233" s="85"/>
      <c r="T233" s="97"/>
      <c r="U233" s="52"/>
      <c r="V233" s="85"/>
      <c r="W233" s="98"/>
      <c r="X233" s="107"/>
      <c r="Y233" s="79" t="str">
        <f>IFERROR(VLOOKUP(I233,Lists!A$4:B$11,2,FALSE),"")</f>
        <v/>
      </c>
      <c r="Z233" s="79" t="str">
        <f>IFERROR(VLOOKUP(#REF!,Lists!A$12:B$67,2,FALSE),"")</f>
        <v/>
      </c>
      <c r="AA233" s="82" t="str">
        <f t="shared" si="46"/>
        <v>P</v>
      </c>
      <c r="AB233" s="93" t="str">
        <f t="shared" si="47"/>
        <v>P</v>
      </c>
      <c r="AC233" s="93" t="str">
        <f>IF(L233&lt;&gt;0,IF(S233="Yes",IF(#REF!="","P",""),""),"")</f>
        <v/>
      </c>
      <c r="AD233" s="93" t="str">
        <f t="shared" si="48"/>
        <v/>
      </c>
      <c r="AE233" s="93" t="str">
        <f t="shared" si="49"/>
        <v/>
      </c>
      <c r="AF233" s="93" t="str">
        <f t="shared" si="50"/>
        <v/>
      </c>
      <c r="BO233" s="64" t="str">
        <f t="shared" si="51"/>
        <v/>
      </c>
      <c r="BP233" s="64" t="str">
        <f t="shared" si="52"/>
        <v/>
      </c>
      <c r="BQ233" s="64" t="str">
        <f t="shared" si="53"/>
        <v/>
      </c>
      <c r="BR233" s="64" t="str">
        <f t="shared" si="54"/>
        <v/>
      </c>
      <c r="BU233" s="64" t="str">
        <f t="shared" si="55"/>
        <v/>
      </c>
      <c r="CY233" s="38" t="str">
        <f t="shared" si="58"/>
        <v>P</v>
      </c>
    </row>
    <row r="234" spans="1:103" ht="20.100000000000001" customHeight="1" x14ac:dyDescent="0.3">
      <c r="A234" s="82">
        <f>ROW()</f>
        <v>234</v>
      </c>
      <c r="B234" s="129" t="str">
        <f t="shared" si="56"/>
        <v/>
      </c>
      <c r="C234" s="129" t="str">
        <f t="shared" si="45"/>
        <v/>
      </c>
      <c r="D234" s="129" t="str">
        <f>IF(C234="","",COUNTIFS(C$11:C234,"&gt;0"))</f>
        <v/>
      </c>
      <c r="E234" s="52"/>
      <c r="F234" s="53"/>
      <c r="G234" s="53"/>
      <c r="H234" s="52"/>
      <c r="I234" s="163"/>
      <c r="J234" s="63"/>
      <c r="K234" s="246"/>
      <c r="L234" s="245" t="str">
        <f t="shared" si="59"/>
        <v/>
      </c>
      <c r="M234" s="173" t="str">
        <f>IFERROR(VLOOKUP(J234,Lists!J$4:L$653,2,FALSE),"")</f>
        <v/>
      </c>
      <c r="N234" s="174" t="str">
        <f>IFERROR(VLOOKUP(J234,Lists!J$4:L$653,3,FALSE),"")</f>
        <v/>
      </c>
      <c r="O234" s="175" t="str">
        <f t="shared" si="57"/>
        <v/>
      </c>
      <c r="P234" s="61"/>
      <c r="Q234" s="164"/>
      <c r="R234" s="164"/>
      <c r="S234" s="85"/>
      <c r="T234" s="97"/>
      <c r="U234" s="52"/>
      <c r="V234" s="85"/>
      <c r="W234" s="98"/>
      <c r="X234" s="107"/>
      <c r="Y234" s="79" t="str">
        <f>IFERROR(VLOOKUP(I234,Lists!A$4:B$11,2,FALSE),"")</f>
        <v/>
      </c>
      <c r="Z234" s="79" t="str">
        <f>IFERROR(VLOOKUP(#REF!,Lists!A$12:B$67,2,FALSE),"")</f>
        <v/>
      </c>
      <c r="AA234" s="82" t="str">
        <f t="shared" si="46"/>
        <v>P</v>
      </c>
      <c r="AB234" s="93" t="str">
        <f t="shared" si="47"/>
        <v>P</v>
      </c>
      <c r="AC234" s="93" t="str">
        <f>IF(L234&lt;&gt;0,IF(S234="Yes",IF(#REF!="","P",""),""),"")</f>
        <v/>
      </c>
      <c r="AD234" s="93" t="str">
        <f t="shared" si="48"/>
        <v/>
      </c>
      <c r="AE234" s="93" t="str">
        <f t="shared" si="49"/>
        <v/>
      </c>
      <c r="AF234" s="93" t="str">
        <f t="shared" si="50"/>
        <v/>
      </c>
      <c r="BO234" s="64" t="str">
        <f t="shared" si="51"/>
        <v/>
      </c>
      <c r="BP234" s="64" t="str">
        <f t="shared" si="52"/>
        <v/>
      </c>
      <c r="BQ234" s="64" t="str">
        <f t="shared" si="53"/>
        <v/>
      </c>
      <c r="BR234" s="64" t="str">
        <f t="shared" si="54"/>
        <v/>
      </c>
      <c r="BU234" s="64" t="str">
        <f t="shared" si="55"/>
        <v/>
      </c>
      <c r="CY234" s="38" t="str">
        <f t="shared" si="58"/>
        <v>P</v>
      </c>
    </row>
    <row r="235" spans="1:103" ht="20.100000000000001" customHeight="1" x14ac:dyDescent="0.3">
      <c r="A235" s="82">
        <f>ROW()</f>
        <v>235</v>
      </c>
      <c r="B235" s="129" t="str">
        <f t="shared" si="56"/>
        <v/>
      </c>
      <c r="C235" s="129" t="str">
        <f t="shared" si="45"/>
        <v/>
      </c>
      <c r="D235" s="129" t="str">
        <f>IF(C235="","",COUNTIFS(C$11:C235,"&gt;0"))</f>
        <v/>
      </c>
      <c r="E235" s="52"/>
      <c r="F235" s="53"/>
      <c r="G235" s="53"/>
      <c r="H235" s="52"/>
      <c r="I235" s="163"/>
      <c r="J235" s="63"/>
      <c r="K235" s="246"/>
      <c r="L235" s="245" t="str">
        <f t="shared" si="59"/>
        <v/>
      </c>
      <c r="M235" s="173" t="str">
        <f>IFERROR(VLOOKUP(J235,Lists!J$4:L$653,2,FALSE),"")</f>
        <v/>
      </c>
      <c r="N235" s="174" t="str">
        <f>IFERROR(VLOOKUP(J235,Lists!J$4:L$653,3,FALSE),"")</f>
        <v/>
      </c>
      <c r="O235" s="175" t="str">
        <f t="shared" si="57"/>
        <v/>
      </c>
      <c r="P235" s="61"/>
      <c r="Q235" s="164"/>
      <c r="R235" s="164"/>
      <c r="S235" s="85"/>
      <c r="T235" s="97"/>
      <c r="U235" s="52"/>
      <c r="V235" s="85"/>
      <c r="W235" s="98"/>
      <c r="X235" s="107"/>
      <c r="Y235" s="79" t="str">
        <f>IFERROR(VLOOKUP(I235,Lists!A$4:B$11,2,FALSE),"")</f>
        <v/>
      </c>
      <c r="Z235" s="79" t="str">
        <f>IFERROR(VLOOKUP(#REF!,Lists!A$12:B$67,2,FALSE),"")</f>
        <v/>
      </c>
      <c r="AA235" s="82" t="str">
        <f t="shared" si="46"/>
        <v>P</v>
      </c>
      <c r="AB235" s="93" t="str">
        <f t="shared" si="47"/>
        <v>P</v>
      </c>
      <c r="AC235" s="93" t="str">
        <f>IF(L235&lt;&gt;0,IF(S235="Yes",IF(#REF!="","P",""),""),"")</f>
        <v/>
      </c>
      <c r="AD235" s="93" t="str">
        <f t="shared" si="48"/>
        <v/>
      </c>
      <c r="AE235" s="93" t="str">
        <f t="shared" si="49"/>
        <v/>
      </c>
      <c r="AF235" s="93" t="str">
        <f t="shared" si="50"/>
        <v/>
      </c>
      <c r="BO235" s="64" t="str">
        <f t="shared" si="51"/>
        <v/>
      </c>
      <c r="BP235" s="64" t="str">
        <f t="shared" si="52"/>
        <v/>
      </c>
      <c r="BQ235" s="64" t="str">
        <f t="shared" si="53"/>
        <v/>
      </c>
      <c r="BR235" s="64" t="str">
        <f t="shared" si="54"/>
        <v/>
      </c>
      <c r="BU235" s="64" t="str">
        <f t="shared" si="55"/>
        <v/>
      </c>
      <c r="CY235" s="38" t="str">
        <f t="shared" si="58"/>
        <v>P</v>
      </c>
    </row>
    <row r="236" spans="1:103" ht="20.100000000000001" customHeight="1" x14ac:dyDescent="0.3">
      <c r="A236" s="82">
        <f>ROW()</f>
        <v>236</v>
      </c>
      <c r="B236" s="129" t="str">
        <f t="shared" si="56"/>
        <v/>
      </c>
      <c r="C236" s="129" t="str">
        <f t="shared" si="45"/>
        <v/>
      </c>
      <c r="D236" s="129" t="str">
        <f>IF(C236="","",COUNTIFS(C$11:C236,"&gt;0"))</f>
        <v/>
      </c>
      <c r="E236" s="52"/>
      <c r="F236" s="53"/>
      <c r="G236" s="53"/>
      <c r="H236" s="52"/>
      <c r="I236" s="163"/>
      <c r="J236" s="63"/>
      <c r="K236" s="246"/>
      <c r="L236" s="245" t="str">
        <f t="shared" si="59"/>
        <v/>
      </c>
      <c r="M236" s="173" t="str">
        <f>IFERROR(VLOOKUP(J236,Lists!J$4:L$653,2,FALSE),"")</f>
        <v/>
      </c>
      <c r="N236" s="174" t="str">
        <f>IFERROR(VLOOKUP(J236,Lists!J$4:L$653,3,FALSE),"")</f>
        <v/>
      </c>
      <c r="O236" s="175" t="str">
        <f t="shared" si="57"/>
        <v/>
      </c>
      <c r="P236" s="61"/>
      <c r="Q236" s="164"/>
      <c r="R236" s="164"/>
      <c r="S236" s="85"/>
      <c r="T236" s="97"/>
      <c r="U236" s="52"/>
      <c r="V236" s="85"/>
      <c r="W236" s="98"/>
      <c r="X236" s="107"/>
      <c r="Y236" s="79" t="str">
        <f>IFERROR(VLOOKUP(I236,Lists!A$4:B$11,2,FALSE),"")</f>
        <v/>
      </c>
      <c r="Z236" s="79" t="str">
        <f>IFERROR(VLOOKUP(#REF!,Lists!A$12:B$67,2,FALSE),"")</f>
        <v/>
      </c>
      <c r="AA236" s="82" t="str">
        <f t="shared" si="46"/>
        <v>P</v>
      </c>
      <c r="AB236" s="93" t="str">
        <f t="shared" si="47"/>
        <v>P</v>
      </c>
      <c r="AC236" s="93" t="str">
        <f>IF(L236&lt;&gt;0,IF(S236="Yes",IF(#REF!="","P",""),""),"")</f>
        <v/>
      </c>
      <c r="AD236" s="93" t="str">
        <f t="shared" si="48"/>
        <v/>
      </c>
      <c r="AE236" s="93" t="str">
        <f t="shared" si="49"/>
        <v/>
      </c>
      <c r="AF236" s="93" t="str">
        <f t="shared" si="50"/>
        <v/>
      </c>
      <c r="BO236" s="64" t="str">
        <f t="shared" si="51"/>
        <v/>
      </c>
      <c r="BP236" s="64" t="str">
        <f t="shared" si="52"/>
        <v/>
      </c>
      <c r="BQ236" s="64" t="str">
        <f t="shared" si="53"/>
        <v/>
      </c>
      <c r="BR236" s="64" t="str">
        <f t="shared" si="54"/>
        <v/>
      </c>
      <c r="BU236" s="64" t="str">
        <f t="shared" si="55"/>
        <v/>
      </c>
      <c r="CY236" s="38" t="str">
        <f t="shared" si="58"/>
        <v>P</v>
      </c>
    </row>
    <row r="237" spans="1:103" ht="20.100000000000001" customHeight="1" x14ac:dyDescent="0.3">
      <c r="A237" s="82">
        <f>ROW()</f>
        <v>237</v>
      </c>
      <c r="B237" s="129" t="str">
        <f t="shared" si="56"/>
        <v/>
      </c>
      <c r="C237" s="129" t="str">
        <f t="shared" si="45"/>
        <v/>
      </c>
      <c r="D237" s="129" t="str">
        <f>IF(C237="","",COUNTIFS(C$11:C237,"&gt;0"))</f>
        <v/>
      </c>
      <c r="E237" s="52"/>
      <c r="F237" s="53"/>
      <c r="G237" s="53"/>
      <c r="H237" s="52"/>
      <c r="I237" s="163"/>
      <c r="J237" s="63"/>
      <c r="K237" s="246"/>
      <c r="L237" s="245" t="str">
        <f t="shared" si="59"/>
        <v/>
      </c>
      <c r="M237" s="173" t="str">
        <f>IFERROR(VLOOKUP(J237,Lists!J$4:L$653,2,FALSE),"")</f>
        <v/>
      </c>
      <c r="N237" s="174" t="str">
        <f>IFERROR(VLOOKUP(J237,Lists!J$4:L$653,3,FALSE),"")</f>
        <v/>
      </c>
      <c r="O237" s="175" t="str">
        <f t="shared" si="57"/>
        <v/>
      </c>
      <c r="P237" s="61"/>
      <c r="Q237" s="164"/>
      <c r="R237" s="164"/>
      <c r="S237" s="85"/>
      <c r="T237" s="97"/>
      <c r="U237" s="52"/>
      <c r="V237" s="85"/>
      <c r="W237" s="98"/>
      <c r="X237" s="107"/>
      <c r="Y237" s="79" t="str">
        <f>IFERROR(VLOOKUP(I237,Lists!A$4:B$11,2,FALSE),"")</f>
        <v/>
      </c>
      <c r="Z237" s="79" t="str">
        <f>IFERROR(VLOOKUP(#REF!,Lists!A$12:B$67,2,FALSE),"")</f>
        <v/>
      </c>
      <c r="AA237" s="82" t="str">
        <f t="shared" si="46"/>
        <v>P</v>
      </c>
      <c r="AB237" s="93" t="str">
        <f t="shared" si="47"/>
        <v>P</v>
      </c>
      <c r="AC237" s="93" t="str">
        <f>IF(L237&lt;&gt;0,IF(S237="Yes",IF(#REF!="","P",""),""),"")</f>
        <v/>
      </c>
      <c r="AD237" s="93" t="str">
        <f t="shared" si="48"/>
        <v/>
      </c>
      <c r="AE237" s="93" t="str">
        <f t="shared" si="49"/>
        <v/>
      </c>
      <c r="AF237" s="93" t="str">
        <f t="shared" si="50"/>
        <v/>
      </c>
      <c r="BO237" s="64" t="str">
        <f t="shared" si="51"/>
        <v/>
      </c>
      <c r="BP237" s="64" t="str">
        <f t="shared" si="52"/>
        <v/>
      </c>
      <c r="BQ237" s="64" t="str">
        <f t="shared" si="53"/>
        <v/>
      </c>
      <c r="BR237" s="64" t="str">
        <f t="shared" si="54"/>
        <v/>
      </c>
      <c r="BU237" s="64" t="str">
        <f t="shared" si="55"/>
        <v/>
      </c>
      <c r="CY237" s="38" t="str">
        <f t="shared" si="58"/>
        <v>P</v>
      </c>
    </row>
    <row r="238" spans="1:103" ht="20.100000000000001" customHeight="1" x14ac:dyDescent="0.3">
      <c r="A238" s="82">
        <f>ROW()</f>
        <v>238</v>
      </c>
      <c r="B238" s="129" t="str">
        <f t="shared" si="56"/>
        <v/>
      </c>
      <c r="C238" s="129" t="str">
        <f t="shared" si="45"/>
        <v/>
      </c>
      <c r="D238" s="129" t="str">
        <f>IF(C238="","",COUNTIFS(C$11:C238,"&gt;0"))</f>
        <v/>
      </c>
      <c r="E238" s="52"/>
      <c r="F238" s="53"/>
      <c r="G238" s="53"/>
      <c r="H238" s="52"/>
      <c r="I238" s="163"/>
      <c r="J238" s="63"/>
      <c r="K238" s="246"/>
      <c r="L238" s="245" t="str">
        <f t="shared" si="59"/>
        <v/>
      </c>
      <c r="M238" s="173" t="str">
        <f>IFERROR(VLOOKUP(J238,Lists!J$4:L$653,2,FALSE),"")</f>
        <v/>
      </c>
      <c r="N238" s="174" t="str">
        <f>IFERROR(VLOOKUP(J238,Lists!J$4:L$653,3,FALSE),"")</f>
        <v/>
      </c>
      <c r="O238" s="175" t="str">
        <f t="shared" si="57"/>
        <v/>
      </c>
      <c r="P238" s="61"/>
      <c r="Q238" s="164"/>
      <c r="R238" s="164"/>
      <c r="S238" s="85"/>
      <c r="T238" s="97"/>
      <c r="U238" s="52"/>
      <c r="V238" s="85"/>
      <c r="W238" s="98"/>
      <c r="X238" s="107"/>
      <c r="Y238" s="79" t="str">
        <f>IFERROR(VLOOKUP(I238,Lists!A$4:B$11,2,FALSE),"")</f>
        <v/>
      </c>
      <c r="Z238" s="79" t="str">
        <f>IFERROR(VLOOKUP(#REF!,Lists!A$12:B$67,2,FALSE),"")</f>
        <v/>
      </c>
      <c r="AA238" s="82" t="str">
        <f t="shared" si="46"/>
        <v>P</v>
      </c>
      <c r="AB238" s="93" t="str">
        <f t="shared" si="47"/>
        <v>P</v>
      </c>
      <c r="AC238" s="93" t="str">
        <f>IF(L238&lt;&gt;0,IF(S238="Yes",IF(#REF!="","P",""),""),"")</f>
        <v/>
      </c>
      <c r="AD238" s="93" t="str">
        <f t="shared" si="48"/>
        <v/>
      </c>
      <c r="AE238" s="93" t="str">
        <f t="shared" si="49"/>
        <v/>
      </c>
      <c r="AF238" s="93" t="str">
        <f t="shared" si="50"/>
        <v/>
      </c>
      <c r="BO238" s="64" t="str">
        <f t="shared" si="51"/>
        <v/>
      </c>
      <c r="BP238" s="64" t="str">
        <f t="shared" si="52"/>
        <v/>
      </c>
      <c r="BQ238" s="64" t="str">
        <f t="shared" si="53"/>
        <v/>
      </c>
      <c r="BR238" s="64" t="str">
        <f t="shared" si="54"/>
        <v/>
      </c>
      <c r="BU238" s="64" t="str">
        <f t="shared" si="55"/>
        <v/>
      </c>
      <c r="CY238" s="38" t="str">
        <f t="shared" si="58"/>
        <v>P</v>
      </c>
    </row>
    <row r="239" spans="1:103" ht="20.100000000000001" customHeight="1" x14ac:dyDescent="0.3">
      <c r="A239" s="82">
        <f>ROW()</f>
        <v>239</v>
      </c>
      <c r="B239" s="129" t="str">
        <f t="shared" si="56"/>
        <v/>
      </c>
      <c r="C239" s="129" t="str">
        <f t="shared" si="45"/>
        <v/>
      </c>
      <c r="D239" s="129" t="str">
        <f>IF(C239="","",COUNTIFS(C$11:C239,"&gt;0"))</f>
        <v/>
      </c>
      <c r="E239" s="52"/>
      <c r="F239" s="53"/>
      <c r="G239" s="53"/>
      <c r="H239" s="52"/>
      <c r="I239" s="163"/>
      <c r="J239" s="63"/>
      <c r="K239" s="246"/>
      <c r="L239" s="245" t="str">
        <f t="shared" si="59"/>
        <v/>
      </c>
      <c r="M239" s="173" t="str">
        <f>IFERROR(VLOOKUP(J239,Lists!J$4:L$653,2,FALSE),"")</f>
        <v/>
      </c>
      <c r="N239" s="174" t="str">
        <f>IFERROR(VLOOKUP(J239,Lists!J$4:L$653,3,FALSE),"")</f>
        <v/>
      </c>
      <c r="O239" s="175" t="str">
        <f t="shared" si="57"/>
        <v/>
      </c>
      <c r="P239" s="61"/>
      <c r="Q239" s="164"/>
      <c r="R239" s="164"/>
      <c r="S239" s="85"/>
      <c r="T239" s="97"/>
      <c r="U239" s="52"/>
      <c r="V239" s="85"/>
      <c r="W239" s="98"/>
      <c r="X239" s="107"/>
      <c r="Y239" s="79" t="str">
        <f>IFERROR(VLOOKUP(I239,Lists!A$4:B$11,2,FALSE),"")</f>
        <v/>
      </c>
      <c r="Z239" s="79" t="str">
        <f>IFERROR(VLOOKUP(#REF!,Lists!A$12:B$67,2,FALSE),"")</f>
        <v/>
      </c>
      <c r="AA239" s="82" t="str">
        <f t="shared" si="46"/>
        <v>P</v>
      </c>
      <c r="AB239" s="93" t="str">
        <f t="shared" si="47"/>
        <v>P</v>
      </c>
      <c r="AC239" s="93" t="str">
        <f>IF(L239&lt;&gt;0,IF(S239="Yes",IF(#REF!="","P",""),""),"")</f>
        <v/>
      </c>
      <c r="AD239" s="93" t="str">
        <f t="shared" si="48"/>
        <v/>
      </c>
      <c r="AE239" s="93" t="str">
        <f t="shared" si="49"/>
        <v/>
      </c>
      <c r="AF239" s="93" t="str">
        <f t="shared" si="50"/>
        <v/>
      </c>
      <c r="BO239" s="64" t="str">
        <f t="shared" si="51"/>
        <v/>
      </c>
      <c r="BP239" s="64" t="str">
        <f t="shared" si="52"/>
        <v/>
      </c>
      <c r="BQ239" s="64" t="str">
        <f t="shared" si="53"/>
        <v/>
      </c>
      <c r="BR239" s="64" t="str">
        <f t="shared" si="54"/>
        <v/>
      </c>
      <c r="BU239" s="64" t="str">
        <f t="shared" si="55"/>
        <v/>
      </c>
      <c r="CY239" s="38" t="str">
        <f t="shared" si="58"/>
        <v>P</v>
      </c>
    </row>
    <row r="240" spans="1:103" ht="20.100000000000001" customHeight="1" x14ac:dyDescent="0.3">
      <c r="A240" s="82">
        <f>ROW()</f>
        <v>240</v>
      </c>
      <c r="B240" s="129" t="str">
        <f t="shared" si="56"/>
        <v/>
      </c>
      <c r="C240" s="129" t="str">
        <f t="shared" si="45"/>
        <v/>
      </c>
      <c r="D240" s="129" t="str">
        <f>IF(C240="","",COUNTIFS(C$11:C240,"&gt;0"))</f>
        <v/>
      </c>
      <c r="E240" s="52"/>
      <c r="F240" s="53"/>
      <c r="G240" s="53"/>
      <c r="H240" s="52"/>
      <c r="I240" s="163"/>
      <c r="J240" s="63"/>
      <c r="K240" s="246"/>
      <c r="L240" s="245" t="str">
        <f t="shared" si="59"/>
        <v/>
      </c>
      <c r="M240" s="173" t="str">
        <f>IFERROR(VLOOKUP(J240,Lists!J$4:L$653,2,FALSE),"")</f>
        <v/>
      </c>
      <c r="N240" s="174" t="str">
        <f>IFERROR(VLOOKUP(J240,Lists!J$4:L$653,3,FALSE),"")</f>
        <v/>
      </c>
      <c r="O240" s="175" t="str">
        <f t="shared" si="57"/>
        <v/>
      </c>
      <c r="P240" s="61"/>
      <c r="Q240" s="164"/>
      <c r="R240" s="164"/>
      <c r="S240" s="85"/>
      <c r="T240" s="97"/>
      <c r="U240" s="52"/>
      <c r="V240" s="85"/>
      <c r="W240" s="98"/>
      <c r="X240" s="107"/>
      <c r="Y240" s="79" t="str">
        <f>IFERROR(VLOOKUP(I240,Lists!A$4:B$11,2,FALSE),"")</f>
        <v/>
      </c>
      <c r="Z240" s="79" t="str">
        <f>IFERROR(VLOOKUP(#REF!,Lists!A$12:B$67,2,FALSE),"")</f>
        <v/>
      </c>
      <c r="AA240" s="82" t="str">
        <f t="shared" si="46"/>
        <v>P</v>
      </c>
      <c r="AB240" s="93" t="str">
        <f t="shared" si="47"/>
        <v>P</v>
      </c>
      <c r="AC240" s="93" t="str">
        <f>IF(L240&lt;&gt;0,IF(S240="Yes",IF(#REF!="","P",""),""),"")</f>
        <v/>
      </c>
      <c r="AD240" s="93" t="str">
        <f t="shared" si="48"/>
        <v/>
      </c>
      <c r="AE240" s="93" t="str">
        <f t="shared" si="49"/>
        <v/>
      </c>
      <c r="AF240" s="93" t="str">
        <f t="shared" si="50"/>
        <v/>
      </c>
      <c r="BO240" s="64" t="str">
        <f t="shared" si="51"/>
        <v/>
      </c>
      <c r="BP240" s="64" t="str">
        <f t="shared" si="52"/>
        <v/>
      </c>
      <c r="BQ240" s="64" t="str">
        <f t="shared" si="53"/>
        <v/>
      </c>
      <c r="BR240" s="64" t="str">
        <f t="shared" si="54"/>
        <v/>
      </c>
      <c r="BU240" s="64" t="str">
        <f t="shared" si="55"/>
        <v/>
      </c>
      <c r="CY240" s="38" t="str">
        <f t="shared" si="58"/>
        <v>P</v>
      </c>
    </row>
    <row r="241" spans="1:103" ht="20.100000000000001" customHeight="1" x14ac:dyDescent="0.3">
      <c r="A241" s="82">
        <f>ROW()</f>
        <v>241</v>
      </c>
      <c r="B241" s="129" t="str">
        <f t="shared" si="56"/>
        <v/>
      </c>
      <c r="C241" s="129" t="str">
        <f t="shared" si="45"/>
        <v/>
      </c>
      <c r="D241" s="129" t="str">
        <f>IF(C241="","",COUNTIFS(C$11:C241,"&gt;0"))</f>
        <v/>
      </c>
      <c r="E241" s="52"/>
      <c r="F241" s="53"/>
      <c r="G241" s="53"/>
      <c r="H241" s="52"/>
      <c r="I241" s="163"/>
      <c r="J241" s="63"/>
      <c r="K241" s="246"/>
      <c r="L241" s="245" t="str">
        <f t="shared" si="59"/>
        <v/>
      </c>
      <c r="M241" s="173" t="str">
        <f>IFERROR(VLOOKUP(J241,Lists!J$4:L$653,2,FALSE),"")</f>
        <v/>
      </c>
      <c r="N241" s="174" t="str">
        <f>IFERROR(VLOOKUP(J241,Lists!J$4:L$653,3,FALSE),"")</f>
        <v/>
      </c>
      <c r="O241" s="175" t="str">
        <f t="shared" si="57"/>
        <v/>
      </c>
      <c r="P241" s="61"/>
      <c r="Q241" s="164"/>
      <c r="R241" s="164"/>
      <c r="S241" s="85"/>
      <c r="T241" s="97"/>
      <c r="U241" s="52"/>
      <c r="V241" s="85"/>
      <c r="W241" s="98"/>
      <c r="X241" s="107"/>
      <c r="Y241" s="79" t="str">
        <f>IFERROR(VLOOKUP(I241,Lists!A$4:B$11,2,FALSE),"")</f>
        <v/>
      </c>
      <c r="Z241" s="79" t="str">
        <f>IFERROR(VLOOKUP(#REF!,Lists!A$12:B$67,2,FALSE),"")</f>
        <v/>
      </c>
      <c r="AA241" s="82" t="str">
        <f t="shared" si="46"/>
        <v>P</v>
      </c>
      <c r="AB241" s="93" t="str">
        <f t="shared" si="47"/>
        <v>P</v>
      </c>
      <c r="AC241" s="93" t="str">
        <f>IF(L241&lt;&gt;0,IF(S241="Yes",IF(#REF!="","P",""),""),"")</f>
        <v/>
      </c>
      <c r="AD241" s="93" t="str">
        <f t="shared" si="48"/>
        <v/>
      </c>
      <c r="AE241" s="93" t="str">
        <f t="shared" si="49"/>
        <v/>
      </c>
      <c r="AF241" s="93" t="str">
        <f t="shared" si="50"/>
        <v/>
      </c>
      <c r="BO241" s="64" t="str">
        <f t="shared" si="51"/>
        <v/>
      </c>
      <c r="BP241" s="64" t="str">
        <f t="shared" si="52"/>
        <v/>
      </c>
      <c r="BQ241" s="64" t="str">
        <f t="shared" si="53"/>
        <v/>
      </c>
      <c r="BR241" s="64" t="str">
        <f t="shared" si="54"/>
        <v/>
      </c>
      <c r="BU241" s="64" t="str">
        <f t="shared" si="55"/>
        <v/>
      </c>
      <c r="CY241" s="38" t="str">
        <f t="shared" si="58"/>
        <v>P</v>
      </c>
    </row>
    <row r="242" spans="1:103" ht="20.100000000000001" customHeight="1" x14ac:dyDescent="0.3">
      <c r="A242" s="82">
        <f>ROW()</f>
        <v>242</v>
      </c>
      <c r="B242" s="129" t="str">
        <f t="shared" si="56"/>
        <v/>
      </c>
      <c r="C242" s="129" t="str">
        <f t="shared" si="45"/>
        <v/>
      </c>
      <c r="D242" s="129" t="str">
        <f>IF(C242="","",COUNTIFS(C$11:C242,"&gt;0"))</f>
        <v/>
      </c>
      <c r="E242" s="52"/>
      <c r="F242" s="53"/>
      <c r="G242" s="53"/>
      <c r="H242" s="52"/>
      <c r="I242" s="163"/>
      <c r="J242" s="63"/>
      <c r="K242" s="246"/>
      <c r="L242" s="245" t="str">
        <f t="shared" si="59"/>
        <v/>
      </c>
      <c r="M242" s="173" t="str">
        <f>IFERROR(VLOOKUP(J242,Lists!J$4:L$653,2,FALSE),"")</f>
        <v/>
      </c>
      <c r="N242" s="174" t="str">
        <f>IFERROR(VLOOKUP(J242,Lists!J$4:L$653,3,FALSE),"")</f>
        <v/>
      </c>
      <c r="O242" s="175" t="str">
        <f t="shared" si="57"/>
        <v/>
      </c>
      <c r="P242" s="61"/>
      <c r="Q242" s="164"/>
      <c r="R242" s="164"/>
      <c r="S242" s="85"/>
      <c r="T242" s="97"/>
      <c r="U242" s="52"/>
      <c r="V242" s="85"/>
      <c r="W242" s="98"/>
      <c r="X242" s="107"/>
      <c r="Y242" s="79" t="str">
        <f>IFERROR(VLOOKUP(I242,Lists!A$4:B$11,2,FALSE),"")</f>
        <v/>
      </c>
      <c r="Z242" s="79" t="str">
        <f>IFERROR(VLOOKUP(#REF!,Lists!A$12:B$67,2,FALSE),"")</f>
        <v/>
      </c>
      <c r="AA242" s="82" t="str">
        <f t="shared" si="46"/>
        <v>P</v>
      </c>
      <c r="AB242" s="93" t="str">
        <f t="shared" si="47"/>
        <v>P</v>
      </c>
      <c r="AC242" s="93" t="str">
        <f>IF(L242&lt;&gt;0,IF(S242="Yes",IF(#REF!="","P",""),""),"")</f>
        <v/>
      </c>
      <c r="AD242" s="93" t="str">
        <f t="shared" si="48"/>
        <v/>
      </c>
      <c r="AE242" s="93" t="str">
        <f t="shared" si="49"/>
        <v/>
      </c>
      <c r="AF242" s="93" t="str">
        <f t="shared" si="50"/>
        <v/>
      </c>
      <c r="BO242" s="64" t="str">
        <f t="shared" si="51"/>
        <v/>
      </c>
      <c r="BP242" s="64" t="str">
        <f t="shared" si="52"/>
        <v/>
      </c>
      <c r="BQ242" s="64" t="str">
        <f t="shared" si="53"/>
        <v/>
      </c>
      <c r="BR242" s="64" t="str">
        <f t="shared" si="54"/>
        <v/>
      </c>
      <c r="BU242" s="64" t="str">
        <f t="shared" si="55"/>
        <v/>
      </c>
      <c r="CY242" s="38" t="str">
        <f t="shared" si="58"/>
        <v>P</v>
      </c>
    </row>
    <row r="243" spans="1:103" ht="20.100000000000001" customHeight="1" x14ac:dyDescent="0.3">
      <c r="A243" s="82">
        <f>ROW()</f>
        <v>243</v>
      </c>
      <c r="B243" s="129" t="str">
        <f t="shared" si="56"/>
        <v/>
      </c>
      <c r="C243" s="129" t="str">
        <f t="shared" si="45"/>
        <v/>
      </c>
      <c r="D243" s="129" t="str">
        <f>IF(C243="","",COUNTIFS(C$11:C243,"&gt;0"))</f>
        <v/>
      </c>
      <c r="E243" s="52"/>
      <c r="F243" s="53"/>
      <c r="G243" s="53"/>
      <c r="H243" s="52"/>
      <c r="I243" s="163"/>
      <c r="J243" s="63"/>
      <c r="K243" s="246"/>
      <c r="L243" s="245" t="str">
        <f t="shared" si="59"/>
        <v/>
      </c>
      <c r="M243" s="173" t="str">
        <f>IFERROR(VLOOKUP(J243,Lists!J$4:L$653,2,FALSE),"")</f>
        <v/>
      </c>
      <c r="N243" s="174" t="str">
        <f>IFERROR(VLOOKUP(J243,Lists!J$4:L$653,3,FALSE),"")</f>
        <v/>
      </c>
      <c r="O243" s="175" t="str">
        <f t="shared" si="57"/>
        <v/>
      </c>
      <c r="P243" s="61"/>
      <c r="Q243" s="164"/>
      <c r="R243" s="164"/>
      <c r="S243" s="85"/>
      <c r="T243" s="97"/>
      <c r="U243" s="52"/>
      <c r="V243" s="85"/>
      <c r="W243" s="98"/>
      <c r="X243" s="107"/>
      <c r="Y243" s="79" t="str">
        <f>IFERROR(VLOOKUP(I243,Lists!A$4:B$11,2,FALSE),"")</f>
        <v/>
      </c>
      <c r="Z243" s="79" t="str">
        <f>IFERROR(VLOOKUP(#REF!,Lists!A$12:B$67,2,FALSE),"")</f>
        <v/>
      </c>
      <c r="AA243" s="82" t="str">
        <f t="shared" si="46"/>
        <v>P</v>
      </c>
      <c r="AB243" s="93" t="str">
        <f t="shared" si="47"/>
        <v>P</v>
      </c>
      <c r="AC243" s="93" t="str">
        <f>IF(L243&lt;&gt;0,IF(S243="Yes",IF(#REF!="","P",""),""),"")</f>
        <v/>
      </c>
      <c r="AD243" s="93" t="str">
        <f t="shared" si="48"/>
        <v/>
      </c>
      <c r="AE243" s="93" t="str">
        <f t="shared" si="49"/>
        <v/>
      </c>
      <c r="AF243" s="93" t="str">
        <f t="shared" si="50"/>
        <v/>
      </c>
      <c r="BO243" s="64" t="str">
        <f t="shared" si="51"/>
        <v/>
      </c>
      <c r="BP243" s="64" t="str">
        <f t="shared" si="52"/>
        <v/>
      </c>
      <c r="BQ243" s="64" t="str">
        <f t="shared" si="53"/>
        <v/>
      </c>
      <c r="BR243" s="64" t="str">
        <f t="shared" si="54"/>
        <v/>
      </c>
      <c r="BU243" s="64" t="str">
        <f t="shared" si="55"/>
        <v/>
      </c>
      <c r="CY243" s="38" t="str">
        <f t="shared" si="58"/>
        <v>P</v>
      </c>
    </row>
    <row r="244" spans="1:103" ht="20.100000000000001" customHeight="1" x14ac:dyDescent="0.3">
      <c r="A244" s="82">
        <f>ROW()</f>
        <v>244</v>
      </c>
      <c r="B244" s="129" t="str">
        <f t="shared" si="56"/>
        <v/>
      </c>
      <c r="C244" s="129" t="str">
        <f t="shared" si="45"/>
        <v/>
      </c>
      <c r="D244" s="129" t="str">
        <f>IF(C244="","",COUNTIFS(C$11:C244,"&gt;0"))</f>
        <v/>
      </c>
      <c r="E244" s="52"/>
      <c r="F244" s="53"/>
      <c r="G244" s="53"/>
      <c r="H244" s="52"/>
      <c r="I244" s="163"/>
      <c r="J244" s="63"/>
      <c r="K244" s="246"/>
      <c r="L244" s="245" t="str">
        <f t="shared" si="59"/>
        <v/>
      </c>
      <c r="M244" s="173" t="str">
        <f>IFERROR(VLOOKUP(J244,Lists!J$4:L$653,2,FALSE),"")</f>
        <v/>
      </c>
      <c r="N244" s="174" t="str">
        <f>IFERROR(VLOOKUP(J244,Lists!J$4:L$653,3,FALSE),"")</f>
        <v/>
      </c>
      <c r="O244" s="175" t="str">
        <f t="shared" si="57"/>
        <v/>
      </c>
      <c r="P244" s="61"/>
      <c r="Q244" s="164"/>
      <c r="R244" s="164"/>
      <c r="S244" s="85"/>
      <c r="T244" s="97"/>
      <c r="U244" s="52"/>
      <c r="V244" s="85"/>
      <c r="W244" s="98"/>
      <c r="X244" s="107"/>
      <c r="Y244" s="79" t="str">
        <f>IFERROR(VLOOKUP(I244,Lists!A$4:B$11,2,FALSE),"")</f>
        <v/>
      </c>
      <c r="Z244" s="79" t="str">
        <f>IFERROR(VLOOKUP(#REF!,Lists!A$12:B$67,2,FALSE),"")</f>
        <v/>
      </c>
      <c r="AA244" s="82" t="str">
        <f t="shared" si="46"/>
        <v>P</v>
      </c>
      <c r="AB244" s="93" t="str">
        <f t="shared" si="47"/>
        <v>P</v>
      </c>
      <c r="AC244" s="93" t="str">
        <f>IF(L244&lt;&gt;0,IF(S244="Yes",IF(#REF!="","P",""),""),"")</f>
        <v/>
      </c>
      <c r="AD244" s="93" t="str">
        <f t="shared" si="48"/>
        <v/>
      </c>
      <c r="AE244" s="93" t="str">
        <f t="shared" si="49"/>
        <v/>
      </c>
      <c r="AF244" s="93" t="str">
        <f t="shared" si="50"/>
        <v/>
      </c>
      <c r="BO244" s="64" t="str">
        <f t="shared" si="51"/>
        <v/>
      </c>
      <c r="BP244" s="64" t="str">
        <f t="shared" si="52"/>
        <v/>
      </c>
      <c r="BQ244" s="64" t="str">
        <f t="shared" si="53"/>
        <v/>
      </c>
      <c r="BR244" s="64" t="str">
        <f t="shared" si="54"/>
        <v/>
      </c>
      <c r="BU244" s="64" t="str">
        <f t="shared" si="55"/>
        <v/>
      </c>
      <c r="CY244" s="38" t="str">
        <f t="shared" si="58"/>
        <v>P</v>
      </c>
    </row>
    <row r="245" spans="1:103" ht="20.100000000000001" customHeight="1" x14ac:dyDescent="0.3">
      <c r="A245" s="82">
        <f>ROW()</f>
        <v>245</v>
      </c>
      <c r="B245" s="129" t="str">
        <f t="shared" si="56"/>
        <v/>
      </c>
      <c r="C245" s="129" t="str">
        <f t="shared" si="45"/>
        <v/>
      </c>
      <c r="D245" s="129" t="str">
        <f>IF(C245="","",COUNTIFS(C$11:C245,"&gt;0"))</f>
        <v/>
      </c>
      <c r="E245" s="52"/>
      <c r="F245" s="53"/>
      <c r="G245" s="53"/>
      <c r="H245" s="52"/>
      <c r="I245" s="163"/>
      <c r="J245" s="63"/>
      <c r="K245" s="246"/>
      <c r="L245" s="245" t="str">
        <f t="shared" si="59"/>
        <v/>
      </c>
      <c r="M245" s="173" t="str">
        <f>IFERROR(VLOOKUP(J245,Lists!J$4:L$653,2,FALSE),"")</f>
        <v/>
      </c>
      <c r="N245" s="174" t="str">
        <f>IFERROR(VLOOKUP(J245,Lists!J$4:L$653,3,FALSE),"")</f>
        <v/>
      </c>
      <c r="O245" s="175" t="str">
        <f t="shared" si="57"/>
        <v/>
      </c>
      <c r="P245" s="61"/>
      <c r="Q245" s="164"/>
      <c r="R245" s="164"/>
      <c r="S245" s="85"/>
      <c r="T245" s="97"/>
      <c r="U245" s="52"/>
      <c r="V245" s="85"/>
      <c r="W245" s="98"/>
      <c r="X245" s="107"/>
      <c r="Y245" s="79" t="str">
        <f>IFERROR(VLOOKUP(I245,Lists!A$4:B$11,2,FALSE),"")</f>
        <v/>
      </c>
      <c r="Z245" s="79" t="str">
        <f>IFERROR(VLOOKUP(#REF!,Lists!A$12:B$67,2,FALSE),"")</f>
        <v/>
      </c>
      <c r="AA245" s="82" t="str">
        <f t="shared" si="46"/>
        <v>P</v>
      </c>
      <c r="AB245" s="93" t="str">
        <f t="shared" si="47"/>
        <v>P</v>
      </c>
      <c r="AC245" s="93" t="str">
        <f>IF(L245&lt;&gt;0,IF(S245="Yes",IF(#REF!="","P",""),""),"")</f>
        <v/>
      </c>
      <c r="AD245" s="93" t="str">
        <f t="shared" si="48"/>
        <v/>
      </c>
      <c r="AE245" s="93" t="str">
        <f t="shared" si="49"/>
        <v/>
      </c>
      <c r="AF245" s="93" t="str">
        <f t="shared" si="50"/>
        <v/>
      </c>
      <c r="BO245" s="64" t="str">
        <f t="shared" si="51"/>
        <v/>
      </c>
      <c r="BP245" s="64" t="str">
        <f t="shared" si="52"/>
        <v/>
      </c>
      <c r="BQ245" s="64" t="str">
        <f t="shared" si="53"/>
        <v/>
      </c>
      <c r="BR245" s="64" t="str">
        <f t="shared" si="54"/>
        <v/>
      </c>
      <c r="BU245" s="64" t="str">
        <f t="shared" si="55"/>
        <v/>
      </c>
      <c r="CY245" s="38" t="str">
        <f t="shared" si="58"/>
        <v>P</v>
      </c>
    </row>
    <row r="246" spans="1:103" ht="20.100000000000001" customHeight="1" x14ac:dyDescent="0.3">
      <c r="A246" s="82">
        <f>ROW()</f>
        <v>246</v>
      </c>
      <c r="B246" s="129" t="str">
        <f t="shared" si="56"/>
        <v/>
      </c>
      <c r="C246" s="129" t="str">
        <f t="shared" si="45"/>
        <v/>
      </c>
      <c r="D246" s="129" t="str">
        <f>IF(C246="","",COUNTIFS(C$11:C246,"&gt;0"))</f>
        <v/>
      </c>
      <c r="E246" s="52"/>
      <c r="F246" s="53"/>
      <c r="G246" s="53"/>
      <c r="H246" s="52"/>
      <c r="I246" s="163"/>
      <c r="J246" s="63"/>
      <c r="K246" s="246"/>
      <c r="L246" s="245" t="str">
        <f t="shared" si="59"/>
        <v/>
      </c>
      <c r="M246" s="173" t="str">
        <f>IFERROR(VLOOKUP(J246,Lists!J$4:L$653,2,FALSE),"")</f>
        <v/>
      </c>
      <c r="N246" s="174" t="str">
        <f>IFERROR(VLOOKUP(J246,Lists!J$4:L$653,3,FALSE),"")</f>
        <v/>
      </c>
      <c r="O246" s="175" t="str">
        <f t="shared" si="57"/>
        <v/>
      </c>
      <c r="P246" s="61"/>
      <c r="Q246" s="164"/>
      <c r="R246" s="164"/>
      <c r="S246" s="85"/>
      <c r="T246" s="97"/>
      <c r="U246" s="52"/>
      <c r="V246" s="85"/>
      <c r="W246" s="98"/>
      <c r="X246" s="107"/>
      <c r="Y246" s="79" t="str">
        <f>IFERROR(VLOOKUP(I246,Lists!A$4:B$11,2,FALSE),"")</f>
        <v/>
      </c>
      <c r="Z246" s="79" t="str">
        <f>IFERROR(VLOOKUP(#REF!,Lists!A$12:B$67,2,FALSE),"")</f>
        <v/>
      </c>
      <c r="AA246" s="82" t="str">
        <f t="shared" si="46"/>
        <v>P</v>
      </c>
      <c r="AB246" s="93" t="str">
        <f t="shared" si="47"/>
        <v>P</v>
      </c>
      <c r="AC246" s="93" t="str">
        <f>IF(L246&lt;&gt;0,IF(S246="Yes",IF(#REF!="","P",""),""),"")</f>
        <v/>
      </c>
      <c r="AD246" s="93" t="str">
        <f t="shared" si="48"/>
        <v/>
      </c>
      <c r="AE246" s="93" t="str">
        <f t="shared" si="49"/>
        <v/>
      </c>
      <c r="AF246" s="93" t="str">
        <f t="shared" si="50"/>
        <v/>
      </c>
      <c r="BO246" s="64" t="str">
        <f t="shared" si="51"/>
        <v/>
      </c>
      <c r="BP246" s="64" t="str">
        <f t="shared" si="52"/>
        <v/>
      </c>
      <c r="BQ246" s="64" t="str">
        <f t="shared" si="53"/>
        <v/>
      </c>
      <c r="BR246" s="64" t="str">
        <f t="shared" si="54"/>
        <v/>
      </c>
      <c r="BU246" s="64" t="str">
        <f t="shared" si="55"/>
        <v/>
      </c>
      <c r="CY246" s="38" t="str">
        <f t="shared" si="58"/>
        <v>P</v>
      </c>
    </row>
    <row r="247" spans="1:103" ht="20.100000000000001" customHeight="1" x14ac:dyDescent="0.3">
      <c r="A247" s="82">
        <f>ROW()</f>
        <v>247</v>
      </c>
      <c r="B247" s="129" t="str">
        <f t="shared" si="56"/>
        <v/>
      </c>
      <c r="C247" s="129" t="str">
        <f t="shared" si="45"/>
        <v/>
      </c>
      <c r="D247" s="129" t="str">
        <f>IF(C247="","",COUNTIFS(C$11:C247,"&gt;0"))</f>
        <v/>
      </c>
      <c r="E247" s="52"/>
      <c r="F247" s="53"/>
      <c r="G247" s="53"/>
      <c r="H247" s="52"/>
      <c r="I247" s="163"/>
      <c r="J247" s="63"/>
      <c r="K247" s="246"/>
      <c r="L247" s="245" t="str">
        <f t="shared" si="59"/>
        <v/>
      </c>
      <c r="M247" s="173" t="str">
        <f>IFERROR(VLOOKUP(J247,Lists!J$4:L$653,2,FALSE),"")</f>
        <v/>
      </c>
      <c r="N247" s="174" t="str">
        <f>IFERROR(VLOOKUP(J247,Lists!J$4:L$653,3,FALSE),"")</f>
        <v/>
      </c>
      <c r="O247" s="175" t="str">
        <f t="shared" si="57"/>
        <v/>
      </c>
      <c r="P247" s="61"/>
      <c r="Q247" s="164"/>
      <c r="R247" s="164"/>
      <c r="S247" s="85"/>
      <c r="T247" s="97"/>
      <c r="U247" s="52"/>
      <c r="V247" s="85"/>
      <c r="W247" s="98"/>
      <c r="X247" s="107"/>
      <c r="Y247" s="79" t="str">
        <f>IFERROR(VLOOKUP(I247,Lists!A$4:B$11,2,FALSE),"")</f>
        <v/>
      </c>
      <c r="Z247" s="79" t="str">
        <f>IFERROR(VLOOKUP(#REF!,Lists!A$12:B$67,2,FALSE),"")</f>
        <v/>
      </c>
      <c r="AA247" s="82" t="str">
        <f t="shared" si="46"/>
        <v>P</v>
      </c>
      <c r="AB247" s="93" t="str">
        <f t="shared" si="47"/>
        <v>P</v>
      </c>
      <c r="AC247" s="93" t="str">
        <f>IF(L247&lt;&gt;0,IF(S247="Yes",IF(#REF!="","P",""),""),"")</f>
        <v/>
      </c>
      <c r="AD247" s="93" t="str">
        <f t="shared" si="48"/>
        <v/>
      </c>
      <c r="AE247" s="93" t="str">
        <f t="shared" si="49"/>
        <v/>
      </c>
      <c r="AF247" s="93" t="str">
        <f t="shared" si="50"/>
        <v/>
      </c>
      <c r="BO247" s="64" t="str">
        <f t="shared" si="51"/>
        <v/>
      </c>
      <c r="BP247" s="64" t="str">
        <f t="shared" si="52"/>
        <v/>
      </c>
      <c r="BQ247" s="64" t="str">
        <f t="shared" si="53"/>
        <v/>
      </c>
      <c r="BR247" s="64" t="str">
        <f t="shared" si="54"/>
        <v/>
      </c>
      <c r="BU247" s="64" t="str">
        <f t="shared" si="55"/>
        <v/>
      </c>
      <c r="CY247" s="38" t="str">
        <f t="shared" si="58"/>
        <v>P</v>
      </c>
    </row>
    <row r="248" spans="1:103" ht="20.100000000000001" customHeight="1" x14ac:dyDescent="0.3">
      <c r="A248" s="82">
        <f>ROW()</f>
        <v>248</v>
      </c>
      <c r="B248" s="129" t="str">
        <f t="shared" si="56"/>
        <v/>
      </c>
      <c r="C248" s="129" t="str">
        <f t="shared" si="45"/>
        <v/>
      </c>
      <c r="D248" s="129" t="str">
        <f>IF(C248="","",COUNTIFS(C$11:C248,"&gt;0"))</f>
        <v/>
      </c>
      <c r="E248" s="52"/>
      <c r="F248" s="53"/>
      <c r="G248" s="53"/>
      <c r="H248" s="52"/>
      <c r="I248" s="163"/>
      <c r="J248" s="63"/>
      <c r="K248" s="246"/>
      <c r="L248" s="245" t="str">
        <f t="shared" si="59"/>
        <v/>
      </c>
      <c r="M248" s="173" t="str">
        <f>IFERROR(VLOOKUP(J248,Lists!J$4:L$653,2,FALSE),"")</f>
        <v/>
      </c>
      <c r="N248" s="174" t="str">
        <f>IFERROR(VLOOKUP(J248,Lists!J$4:L$653,3,FALSE),"")</f>
        <v/>
      </c>
      <c r="O248" s="175" t="str">
        <f t="shared" si="57"/>
        <v/>
      </c>
      <c r="P248" s="61"/>
      <c r="Q248" s="164"/>
      <c r="R248" s="164"/>
      <c r="S248" s="85"/>
      <c r="T248" s="97"/>
      <c r="U248" s="52"/>
      <c r="V248" s="85"/>
      <c r="W248" s="98"/>
      <c r="X248" s="107"/>
      <c r="Y248" s="79" t="str">
        <f>IFERROR(VLOOKUP(I248,Lists!A$4:B$11,2,FALSE),"")</f>
        <v/>
      </c>
      <c r="Z248" s="79" t="str">
        <f>IFERROR(VLOOKUP(#REF!,Lists!A$12:B$67,2,FALSE),"")</f>
        <v/>
      </c>
      <c r="AA248" s="82" t="str">
        <f t="shared" si="46"/>
        <v>P</v>
      </c>
      <c r="AB248" s="93" t="str">
        <f t="shared" si="47"/>
        <v>P</v>
      </c>
      <c r="AC248" s="93" t="str">
        <f>IF(L248&lt;&gt;0,IF(S248="Yes",IF(#REF!="","P",""),""),"")</f>
        <v/>
      </c>
      <c r="AD248" s="93" t="str">
        <f t="shared" si="48"/>
        <v/>
      </c>
      <c r="AE248" s="93" t="str">
        <f t="shared" si="49"/>
        <v/>
      </c>
      <c r="AF248" s="93" t="str">
        <f t="shared" si="50"/>
        <v/>
      </c>
      <c r="BO248" s="64" t="str">
        <f t="shared" si="51"/>
        <v/>
      </c>
      <c r="BP248" s="64" t="str">
        <f t="shared" si="52"/>
        <v/>
      </c>
      <c r="BQ248" s="64" t="str">
        <f t="shared" si="53"/>
        <v/>
      </c>
      <c r="BR248" s="64" t="str">
        <f t="shared" si="54"/>
        <v/>
      </c>
      <c r="BU248" s="64" t="str">
        <f t="shared" si="55"/>
        <v/>
      </c>
      <c r="CY248" s="38" t="str">
        <f t="shared" si="58"/>
        <v>P</v>
      </c>
    </row>
    <row r="249" spans="1:103" ht="20.100000000000001" customHeight="1" x14ac:dyDescent="0.3">
      <c r="A249" s="82">
        <f>ROW()</f>
        <v>249</v>
      </c>
      <c r="B249" s="129" t="str">
        <f t="shared" si="56"/>
        <v/>
      </c>
      <c r="C249" s="129" t="str">
        <f t="shared" si="45"/>
        <v/>
      </c>
      <c r="D249" s="129" t="str">
        <f>IF(C249="","",COUNTIFS(C$11:C249,"&gt;0"))</f>
        <v/>
      </c>
      <c r="E249" s="52"/>
      <c r="F249" s="53"/>
      <c r="G249" s="53"/>
      <c r="H249" s="52"/>
      <c r="I249" s="163"/>
      <c r="J249" s="63"/>
      <c r="K249" s="246"/>
      <c r="L249" s="245" t="str">
        <f t="shared" si="59"/>
        <v/>
      </c>
      <c r="M249" s="173" t="str">
        <f>IFERROR(VLOOKUP(J249,Lists!J$4:L$653,2,FALSE),"")</f>
        <v/>
      </c>
      <c r="N249" s="174" t="str">
        <f>IFERROR(VLOOKUP(J249,Lists!J$4:L$653,3,FALSE),"")</f>
        <v/>
      </c>
      <c r="O249" s="175" t="str">
        <f t="shared" si="57"/>
        <v/>
      </c>
      <c r="P249" s="61"/>
      <c r="Q249" s="164"/>
      <c r="R249" s="164"/>
      <c r="S249" s="85"/>
      <c r="T249" s="97"/>
      <c r="U249" s="52"/>
      <c r="V249" s="85"/>
      <c r="W249" s="98"/>
      <c r="X249" s="107"/>
      <c r="Y249" s="79" t="str">
        <f>IFERROR(VLOOKUP(I249,Lists!A$4:B$11,2,FALSE),"")</f>
        <v/>
      </c>
      <c r="Z249" s="79" t="str">
        <f>IFERROR(VLOOKUP(#REF!,Lists!A$12:B$67,2,FALSE),"")</f>
        <v/>
      </c>
      <c r="AA249" s="82" t="str">
        <f t="shared" si="46"/>
        <v>P</v>
      </c>
      <c r="AB249" s="93" t="str">
        <f t="shared" si="47"/>
        <v>P</v>
      </c>
      <c r="AC249" s="93" t="str">
        <f>IF(L249&lt;&gt;0,IF(S249="Yes",IF(#REF!="","P",""),""),"")</f>
        <v/>
      </c>
      <c r="AD249" s="93" t="str">
        <f t="shared" si="48"/>
        <v/>
      </c>
      <c r="AE249" s="93" t="str">
        <f t="shared" si="49"/>
        <v/>
      </c>
      <c r="AF249" s="93" t="str">
        <f t="shared" si="50"/>
        <v/>
      </c>
      <c r="BO249" s="64" t="str">
        <f t="shared" si="51"/>
        <v/>
      </c>
      <c r="BP249" s="64" t="str">
        <f t="shared" si="52"/>
        <v/>
      </c>
      <c r="BQ249" s="64" t="str">
        <f t="shared" si="53"/>
        <v/>
      </c>
      <c r="BR249" s="64" t="str">
        <f t="shared" si="54"/>
        <v/>
      </c>
      <c r="BU249" s="64" t="str">
        <f t="shared" si="55"/>
        <v/>
      </c>
      <c r="CY249" s="38" t="str">
        <f t="shared" si="58"/>
        <v>P</v>
      </c>
    </row>
    <row r="250" spans="1:103" ht="20.100000000000001" customHeight="1" x14ac:dyDescent="0.3">
      <c r="A250" s="82">
        <f>ROW()</f>
        <v>250</v>
      </c>
      <c r="B250" s="129" t="str">
        <f t="shared" si="56"/>
        <v/>
      </c>
      <c r="C250" s="129" t="str">
        <f t="shared" si="45"/>
        <v/>
      </c>
      <c r="D250" s="129" t="str">
        <f>IF(C250="","",COUNTIFS(C$11:C250,"&gt;0"))</f>
        <v/>
      </c>
      <c r="E250" s="52"/>
      <c r="F250" s="53"/>
      <c r="G250" s="53"/>
      <c r="H250" s="52"/>
      <c r="I250" s="163"/>
      <c r="J250" s="63"/>
      <c r="K250" s="246"/>
      <c r="L250" s="245" t="str">
        <f t="shared" si="59"/>
        <v/>
      </c>
      <c r="M250" s="173" t="str">
        <f>IFERROR(VLOOKUP(J250,Lists!J$4:L$653,2,FALSE),"")</f>
        <v/>
      </c>
      <c r="N250" s="174" t="str">
        <f>IFERROR(VLOOKUP(J250,Lists!J$4:L$653,3,FALSE),"")</f>
        <v/>
      </c>
      <c r="O250" s="175" t="str">
        <f t="shared" si="57"/>
        <v/>
      </c>
      <c r="P250" s="61"/>
      <c r="Q250" s="164"/>
      <c r="R250" s="164"/>
      <c r="S250" s="85"/>
      <c r="T250" s="97"/>
      <c r="U250" s="52"/>
      <c r="V250" s="85"/>
      <c r="W250" s="98"/>
      <c r="X250" s="107"/>
      <c r="Y250" s="79" t="str">
        <f>IFERROR(VLOOKUP(I250,Lists!A$4:B$11,2,FALSE),"")</f>
        <v/>
      </c>
      <c r="Z250" s="79" t="str">
        <f>IFERROR(VLOOKUP(#REF!,Lists!A$12:B$67,2,FALSE),"")</f>
        <v/>
      </c>
      <c r="AA250" s="82" t="str">
        <f t="shared" si="46"/>
        <v>P</v>
      </c>
      <c r="AB250" s="93" t="str">
        <f t="shared" si="47"/>
        <v>P</v>
      </c>
      <c r="AC250" s="93" t="str">
        <f>IF(L250&lt;&gt;0,IF(S250="Yes",IF(#REF!="","P",""),""),"")</f>
        <v/>
      </c>
      <c r="AD250" s="93" t="str">
        <f t="shared" si="48"/>
        <v/>
      </c>
      <c r="AE250" s="93" t="str">
        <f t="shared" si="49"/>
        <v/>
      </c>
      <c r="AF250" s="93" t="str">
        <f t="shared" si="50"/>
        <v/>
      </c>
      <c r="BO250" s="64" t="str">
        <f t="shared" si="51"/>
        <v/>
      </c>
      <c r="BP250" s="64" t="str">
        <f t="shared" si="52"/>
        <v/>
      </c>
      <c r="BQ250" s="64" t="str">
        <f t="shared" si="53"/>
        <v/>
      </c>
      <c r="BR250" s="64" t="str">
        <f t="shared" si="54"/>
        <v/>
      </c>
      <c r="BU250" s="64" t="str">
        <f t="shared" si="55"/>
        <v/>
      </c>
      <c r="CY250" s="38" t="str">
        <f t="shared" si="58"/>
        <v>P</v>
      </c>
    </row>
    <row r="251" spans="1:103" ht="20.100000000000001" customHeight="1" x14ac:dyDescent="0.3">
      <c r="A251" s="82">
        <f>ROW()</f>
        <v>251</v>
      </c>
      <c r="B251" s="129" t="str">
        <f t="shared" si="56"/>
        <v/>
      </c>
      <c r="C251" s="129" t="str">
        <f t="shared" si="45"/>
        <v/>
      </c>
      <c r="D251" s="129" t="str">
        <f>IF(C251="","",COUNTIFS(C$11:C251,"&gt;0"))</f>
        <v/>
      </c>
      <c r="E251" s="52"/>
      <c r="F251" s="53"/>
      <c r="G251" s="53"/>
      <c r="H251" s="52"/>
      <c r="I251" s="163"/>
      <c r="J251" s="63"/>
      <c r="K251" s="246"/>
      <c r="L251" s="245" t="str">
        <f t="shared" si="59"/>
        <v/>
      </c>
      <c r="M251" s="173" t="str">
        <f>IFERROR(VLOOKUP(J251,Lists!J$4:L$653,2,FALSE),"")</f>
        <v/>
      </c>
      <c r="N251" s="174" t="str">
        <f>IFERROR(VLOOKUP(J251,Lists!J$4:L$653,3,FALSE),"")</f>
        <v/>
      </c>
      <c r="O251" s="175" t="str">
        <f t="shared" si="57"/>
        <v/>
      </c>
      <c r="P251" s="61"/>
      <c r="Q251" s="164"/>
      <c r="R251" s="164"/>
      <c r="S251" s="85"/>
      <c r="T251" s="97"/>
      <c r="U251" s="52"/>
      <c r="V251" s="85"/>
      <c r="W251" s="98"/>
      <c r="X251" s="107"/>
      <c r="Y251" s="79" t="str">
        <f>IFERROR(VLOOKUP(I251,Lists!A$4:B$11,2,FALSE),"")</f>
        <v/>
      </c>
      <c r="Z251" s="79" t="str">
        <f>IFERROR(VLOOKUP(#REF!,Lists!A$12:B$67,2,FALSE),"")</f>
        <v/>
      </c>
      <c r="AA251" s="82" t="str">
        <f t="shared" si="46"/>
        <v>P</v>
      </c>
      <c r="AB251" s="93" t="str">
        <f t="shared" si="47"/>
        <v>P</v>
      </c>
      <c r="AC251" s="93" t="str">
        <f>IF(L251&lt;&gt;0,IF(S251="Yes",IF(#REF!="","P",""),""),"")</f>
        <v/>
      </c>
      <c r="AD251" s="93" t="str">
        <f t="shared" si="48"/>
        <v/>
      </c>
      <c r="AE251" s="93" t="str">
        <f t="shared" si="49"/>
        <v/>
      </c>
      <c r="AF251" s="93" t="str">
        <f t="shared" si="50"/>
        <v/>
      </c>
      <c r="BO251" s="64" t="str">
        <f t="shared" si="51"/>
        <v/>
      </c>
      <c r="BP251" s="64" t="str">
        <f t="shared" si="52"/>
        <v/>
      </c>
      <c r="BQ251" s="64" t="str">
        <f t="shared" si="53"/>
        <v/>
      </c>
      <c r="BR251" s="64" t="str">
        <f t="shared" si="54"/>
        <v/>
      </c>
      <c r="BU251" s="64" t="str">
        <f t="shared" si="55"/>
        <v/>
      </c>
      <c r="CY251" s="38" t="str">
        <f t="shared" si="58"/>
        <v>P</v>
      </c>
    </row>
    <row r="252" spans="1:103" ht="20.100000000000001" customHeight="1" x14ac:dyDescent="0.3">
      <c r="A252" s="82">
        <f>ROW()</f>
        <v>252</v>
      </c>
      <c r="B252" s="129" t="str">
        <f t="shared" si="56"/>
        <v/>
      </c>
      <c r="C252" s="129" t="str">
        <f t="shared" si="45"/>
        <v/>
      </c>
      <c r="D252" s="129" t="str">
        <f>IF(C252="","",COUNTIFS(C$11:C252,"&gt;0"))</f>
        <v/>
      </c>
      <c r="E252" s="52"/>
      <c r="F252" s="53"/>
      <c r="G252" s="53"/>
      <c r="H252" s="52"/>
      <c r="I252" s="163"/>
      <c r="J252" s="63"/>
      <c r="K252" s="246"/>
      <c r="L252" s="245" t="str">
        <f t="shared" si="59"/>
        <v/>
      </c>
      <c r="M252" s="173" t="str">
        <f>IFERROR(VLOOKUP(J252,Lists!J$4:L$653,2,FALSE),"")</f>
        <v/>
      </c>
      <c r="N252" s="174" t="str">
        <f>IFERROR(VLOOKUP(J252,Lists!J$4:L$653,3,FALSE),"")</f>
        <v/>
      </c>
      <c r="O252" s="175" t="str">
        <f t="shared" si="57"/>
        <v/>
      </c>
      <c r="P252" s="61"/>
      <c r="Q252" s="164"/>
      <c r="R252" s="164"/>
      <c r="S252" s="85"/>
      <c r="T252" s="97"/>
      <c r="U252" s="52"/>
      <c r="V252" s="85"/>
      <c r="W252" s="98"/>
      <c r="X252" s="107"/>
      <c r="Y252" s="79" t="str">
        <f>IFERROR(VLOOKUP(I252,Lists!A$4:B$11,2,FALSE),"")</f>
        <v/>
      </c>
      <c r="Z252" s="79" t="str">
        <f>IFERROR(VLOOKUP(#REF!,Lists!A$12:B$67,2,FALSE),"")</f>
        <v/>
      </c>
      <c r="AA252" s="82" t="str">
        <f t="shared" si="46"/>
        <v>P</v>
      </c>
      <c r="AB252" s="93" t="str">
        <f t="shared" si="47"/>
        <v>P</v>
      </c>
      <c r="AC252" s="93" t="str">
        <f>IF(L252&lt;&gt;0,IF(S252="Yes",IF(#REF!="","P",""),""),"")</f>
        <v/>
      </c>
      <c r="AD252" s="93" t="str">
        <f t="shared" si="48"/>
        <v/>
      </c>
      <c r="AE252" s="93" t="str">
        <f t="shared" si="49"/>
        <v/>
      </c>
      <c r="AF252" s="93" t="str">
        <f t="shared" si="50"/>
        <v/>
      </c>
      <c r="BO252" s="64" t="str">
        <f t="shared" si="51"/>
        <v/>
      </c>
      <c r="BP252" s="64" t="str">
        <f t="shared" si="52"/>
        <v/>
      </c>
      <c r="BQ252" s="64" t="str">
        <f t="shared" si="53"/>
        <v/>
      </c>
      <c r="BR252" s="64" t="str">
        <f t="shared" si="54"/>
        <v/>
      </c>
      <c r="BU252" s="64" t="str">
        <f t="shared" si="55"/>
        <v/>
      </c>
      <c r="CY252" s="38" t="str">
        <f t="shared" si="58"/>
        <v>P</v>
      </c>
    </row>
    <row r="253" spans="1:103" ht="20.100000000000001" customHeight="1" x14ac:dyDescent="0.3">
      <c r="A253" s="82">
        <f>ROW()</f>
        <v>253</v>
      </c>
      <c r="B253" s="129" t="str">
        <f t="shared" si="56"/>
        <v/>
      </c>
      <c r="C253" s="129" t="str">
        <f t="shared" si="45"/>
        <v/>
      </c>
      <c r="D253" s="129" t="str">
        <f>IF(C253="","",COUNTIFS(C$11:C253,"&gt;0"))</f>
        <v/>
      </c>
      <c r="E253" s="52"/>
      <c r="F253" s="53"/>
      <c r="G253" s="53"/>
      <c r="H253" s="52"/>
      <c r="I253" s="163"/>
      <c r="J253" s="63"/>
      <c r="K253" s="246"/>
      <c r="L253" s="245" t="str">
        <f t="shared" si="59"/>
        <v/>
      </c>
      <c r="M253" s="173" t="str">
        <f>IFERROR(VLOOKUP(J253,Lists!J$4:L$653,2,FALSE),"")</f>
        <v/>
      </c>
      <c r="N253" s="174" t="str">
        <f>IFERROR(VLOOKUP(J253,Lists!J$4:L$653,3,FALSE),"")</f>
        <v/>
      </c>
      <c r="O253" s="175" t="str">
        <f t="shared" si="57"/>
        <v/>
      </c>
      <c r="P253" s="61"/>
      <c r="Q253" s="164"/>
      <c r="R253" s="164"/>
      <c r="S253" s="85"/>
      <c r="T253" s="97"/>
      <c r="U253" s="52"/>
      <c r="V253" s="85"/>
      <c r="W253" s="98"/>
      <c r="X253" s="107"/>
      <c r="Y253" s="79" t="str">
        <f>IFERROR(VLOOKUP(I253,Lists!A$4:B$11,2,FALSE),"")</f>
        <v/>
      </c>
      <c r="Z253" s="79" t="str">
        <f>IFERROR(VLOOKUP(#REF!,Lists!A$12:B$67,2,FALSE),"")</f>
        <v/>
      </c>
      <c r="AA253" s="82" t="str">
        <f t="shared" si="46"/>
        <v>P</v>
      </c>
      <c r="AB253" s="93" t="str">
        <f t="shared" si="47"/>
        <v>P</v>
      </c>
      <c r="AC253" s="93" t="str">
        <f>IF(L253&lt;&gt;0,IF(S253="Yes",IF(#REF!="","P",""),""),"")</f>
        <v/>
      </c>
      <c r="AD253" s="93" t="str">
        <f t="shared" si="48"/>
        <v/>
      </c>
      <c r="AE253" s="93" t="str">
        <f t="shared" si="49"/>
        <v/>
      </c>
      <c r="AF253" s="93" t="str">
        <f t="shared" si="50"/>
        <v/>
      </c>
      <c r="BO253" s="64" t="str">
        <f t="shared" si="51"/>
        <v/>
      </c>
      <c r="BP253" s="64" t="str">
        <f t="shared" si="52"/>
        <v/>
      </c>
      <c r="BQ253" s="64" t="str">
        <f t="shared" si="53"/>
        <v/>
      </c>
      <c r="BR253" s="64" t="str">
        <f t="shared" si="54"/>
        <v/>
      </c>
      <c r="BU253" s="64" t="str">
        <f t="shared" si="55"/>
        <v/>
      </c>
      <c r="CY253" s="38" t="str">
        <f t="shared" si="58"/>
        <v>P</v>
      </c>
    </row>
    <row r="254" spans="1:103" ht="20.100000000000001" customHeight="1" x14ac:dyDescent="0.3">
      <c r="A254" s="82">
        <f>ROW()</f>
        <v>254</v>
      </c>
      <c r="B254" s="129" t="str">
        <f t="shared" si="56"/>
        <v/>
      </c>
      <c r="C254" s="129" t="str">
        <f t="shared" si="45"/>
        <v/>
      </c>
      <c r="D254" s="129" t="str">
        <f>IF(C254="","",COUNTIFS(C$11:C254,"&gt;0"))</f>
        <v/>
      </c>
      <c r="E254" s="52"/>
      <c r="F254" s="53"/>
      <c r="G254" s="53"/>
      <c r="H254" s="52"/>
      <c r="I254" s="163"/>
      <c r="J254" s="63"/>
      <c r="K254" s="246"/>
      <c r="L254" s="245" t="str">
        <f t="shared" si="59"/>
        <v/>
      </c>
      <c r="M254" s="173" t="str">
        <f>IFERROR(VLOOKUP(J254,Lists!J$4:L$653,2,FALSE),"")</f>
        <v/>
      </c>
      <c r="N254" s="174" t="str">
        <f>IFERROR(VLOOKUP(J254,Lists!J$4:L$653,3,FALSE),"")</f>
        <v/>
      </c>
      <c r="O254" s="175" t="str">
        <f t="shared" si="57"/>
        <v/>
      </c>
      <c r="P254" s="61"/>
      <c r="Q254" s="164"/>
      <c r="R254" s="164"/>
      <c r="S254" s="85"/>
      <c r="T254" s="97"/>
      <c r="U254" s="52"/>
      <c r="V254" s="85"/>
      <c r="W254" s="98"/>
      <c r="X254" s="107"/>
      <c r="Y254" s="79" t="str">
        <f>IFERROR(VLOOKUP(I254,Lists!A$4:B$11,2,FALSE),"")</f>
        <v/>
      </c>
      <c r="Z254" s="79" t="str">
        <f>IFERROR(VLOOKUP(#REF!,Lists!A$12:B$67,2,FALSE),"")</f>
        <v/>
      </c>
      <c r="AA254" s="82" t="str">
        <f t="shared" si="46"/>
        <v>P</v>
      </c>
      <c r="AB254" s="93" t="str">
        <f t="shared" si="47"/>
        <v>P</v>
      </c>
      <c r="AC254" s="93" t="str">
        <f>IF(L254&lt;&gt;0,IF(S254="Yes",IF(#REF!="","P",""),""),"")</f>
        <v/>
      </c>
      <c r="AD254" s="93" t="str">
        <f t="shared" si="48"/>
        <v/>
      </c>
      <c r="AE254" s="93" t="str">
        <f t="shared" si="49"/>
        <v/>
      </c>
      <c r="AF254" s="93" t="str">
        <f t="shared" si="50"/>
        <v/>
      </c>
      <c r="BO254" s="64" t="str">
        <f t="shared" si="51"/>
        <v/>
      </c>
      <c r="BP254" s="64" t="str">
        <f t="shared" si="52"/>
        <v/>
      </c>
      <c r="BQ254" s="64" t="str">
        <f t="shared" si="53"/>
        <v/>
      </c>
      <c r="BR254" s="64" t="str">
        <f t="shared" si="54"/>
        <v/>
      </c>
      <c r="BU254" s="64" t="str">
        <f t="shared" si="55"/>
        <v/>
      </c>
      <c r="CY254" s="38" t="str">
        <f t="shared" si="58"/>
        <v>P</v>
      </c>
    </row>
    <row r="255" spans="1:103" ht="20.100000000000001" customHeight="1" x14ac:dyDescent="0.3">
      <c r="A255" s="82">
        <f>ROW()</f>
        <v>255</v>
      </c>
      <c r="B255" s="129" t="str">
        <f t="shared" si="56"/>
        <v/>
      </c>
      <c r="C255" s="129" t="str">
        <f t="shared" si="45"/>
        <v/>
      </c>
      <c r="D255" s="129" t="str">
        <f>IF(C255="","",COUNTIFS(C$11:C255,"&gt;0"))</f>
        <v/>
      </c>
      <c r="E255" s="52"/>
      <c r="F255" s="53"/>
      <c r="G255" s="53"/>
      <c r="H255" s="52"/>
      <c r="I255" s="163"/>
      <c r="J255" s="63"/>
      <c r="K255" s="246"/>
      <c r="L255" s="245" t="str">
        <f t="shared" si="59"/>
        <v/>
      </c>
      <c r="M255" s="173" t="str">
        <f>IFERROR(VLOOKUP(J255,Lists!J$4:L$653,2,FALSE),"")</f>
        <v/>
      </c>
      <c r="N255" s="174" t="str">
        <f>IFERROR(VLOOKUP(J255,Lists!J$4:L$653,3,FALSE),"")</f>
        <v/>
      </c>
      <c r="O255" s="175" t="str">
        <f t="shared" si="57"/>
        <v/>
      </c>
      <c r="P255" s="61"/>
      <c r="Q255" s="164"/>
      <c r="R255" s="164"/>
      <c r="S255" s="85"/>
      <c r="T255" s="97"/>
      <c r="U255" s="52"/>
      <c r="V255" s="85"/>
      <c r="W255" s="98"/>
      <c r="X255" s="107"/>
      <c r="Y255" s="79" t="str">
        <f>IFERROR(VLOOKUP(I255,Lists!A$4:B$11,2,FALSE),"")</f>
        <v/>
      </c>
      <c r="Z255" s="79" t="str">
        <f>IFERROR(VLOOKUP(#REF!,Lists!A$12:B$67,2,FALSE),"")</f>
        <v/>
      </c>
      <c r="AA255" s="82" t="str">
        <f t="shared" si="46"/>
        <v>P</v>
      </c>
      <c r="AB255" s="93" t="str">
        <f t="shared" si="47"/>
        <v>P</v>
      </c>
      <c r="AC255" s="93" t="str">
        <f>IF(L255&lt;&gt;0,IF(S255="Yes",IF(#REF!="","P",""),""),"")</f>
        <v/>
      </c>
      <c r="AD255" s="93" t="str">
        <f t="shared" si="48"/>
        <v/>
      </c>
      <c r="AE255" s="93" t="str">
        <f t="shared" si="49"/>
        <v/>
      </c>
      <c r="AF255" s="93" t="str">
        <f t="shared" si="50"/>
        <v/>
      </c>
      <c r="BO255" s="64" t="str">
        <f t="shared" si="51"/>
        <v/>
      </c>
      <c r="BP255" s="64" t="str">
        <f t="shared" si="52"/>
        <v/>
      </c>
      <c r="BQ255" s="64" t="str">
        <f t="shared" si="53"/>
        <v/>
      </c>
      <c r="BR255" s="64" t="str">
        <f t="shared" si="54"/>
        <v/>
      </c>
      <c r="BU255" s="64" t="str">
        <f t="shared" si="55"/>
        <v/>
      </c>
      <c r="CY255" s="38" t="str">
        <f t="shared" si="58"/>
        <v>P</v>
      </c>
    </row>
    <row r="256" spans="1:103" ht="20.100000000000001" customHeight="1" x14ac:dyDescent="0.3">
      <c r="A256" s="82">
        <f>ROW()</f>
        <v>256</v>
      </c>
      <c r="B256" s="129" t="str">
        <f t="shared" si="56"/>
        <v/>
      </c>
      <c r="C256" s="129" t="str">
        <f t="shared" si="45"/>
        <v/>
      </c>
      <c r="D256" s="129" t="str">
        <f>IF(C256="","",COUNTIFS(C$11:C256,"&gt;0"))</f>
        <v/>
      </c>
      <c r="E256" s="52"/>
      <c r="F256" s="53"/>
      <c r="G256" s="53"/>
      <c r="H256" s="52"/>
      <c r="I256" s="163"/>
      <c r="J256" s="63"/>
      <c r="K256" s="246"/>
      <c r="L256" s="245" t="str">
        <f t="shared" si="59"/>
        <v/>
      </c>
      <c r="M256" s="173" t="str">
        <f>IFERROR(VLOOKUP(J256,Lists!J$4:L$653,2,FALSE),"")</f>
        <v/>
      </c>
      <c r="N256" s="174" t="str">
        <f>IFERROR(VLOOKUP(J256,Lists!J$4:L$653,3,FALSE),"")</f>
        <v/>
      </c>
      <c r="O256" s="175" t="str">
        <f t="shared" si="57"/>
        <v/>
      </c>
      <c r="P256" s="61"/>
      <c r="Q256" s="164"/>
      <c r="R256" s="164"/>
      <c r="S256" s="85"/>
      <c r="T256" s="97"/>
      <c r="U256" s="52"/>
      <c r="V256" s="85"/>
      <c r="W256" s="98"/>
      <c r="X256" s="107"/>
      <c r="Y256" s="79" t="str">
        <f>IFERROR(VLOOKUP(I256,Lists!A$4:B$11,2,FALSE),"")</f>
        <v/>
      </c>
      <c r="Z256" s="79" t="str">
        <f>IFERROR(VLOOKUP(#REF!,Lists!A$12:B$67,2,FALSE),"")</f>
        <v/>
      </c>
      <c r="AA256" s="82" t="str">
        <f t="shared" si="46"/>
        <v>P</v>
      </c>
      <c r="AB256" s="93" t="str">
        <f t="shared" si="47"/>
        <v>P</v>
      </c>
      <c r="AC256" s="93" t="str">
        <f>IF(L256&lt;&gt;0,IF(S256="Yes",IF(#REF!="","P",""),""),"")</f>
        <v/>
      </c>
      <c r="AD256" s="93" t="str">
        <f t="shared" si="48"/>
        <v/>
      </c>
      <c r="AE256" s="93" t="str">
        <f t="shared" si="49"/>
        <v/>
      </c>
      <c r="AF256" s="93" t="str">
        <f t="shared" si="50"/>
        <v/>
      </c>
      <c r="BO256" s="64" t="str">
        <f t="shared" si="51"/>
        <v/>
      </c>
      <c r="BP256" s="64" t="str">
        <f t="shared" si="52"/>
        <v/>
      </c>
      <c r="BQ256" s="64" t="str">
        <f t="shared" si="53"/>
        <v/>
      </c>
      <c r="BR256" s="64" t="str">
        <f t="shared" si="54"/>
        <v/>
      </c>
      <c r="BU256" s="64" t="str">
        <f t="shared" si="55"/>
        <v/>
      </c>
      <c r="CY256" s="38" t="str">
        <f t="shared" si="58"/>
        <v>P</v>
      </c>
    </row>
    <row r="257" spans="1:103" ht="20.100000000000001" customHeight="1" x14ac:dyDescent="0.3">
      <c r="A257" s="82">
        <f>ROW()</f>
        <v>257</v>
      </c>
      <c r="B257" s="129" t="str">
        <f t="shared" si="56"/>
        <v/>
      </c>
      <c r="C257" s="129" t="str">
        <f t="shared" si="45"/>
        <v/>
      </c>
      <c r="D257" s="129" t="str">
        <f>IF(C257="","",COUNTIFS(C$11:C257,"&gt;0"))</f>
        <v/>
      </c>
      <c r="E257" s="52"/>
      <c r="F257" s="53"/>
      <c r="G257" s="53"/>
      <c r="H257" s="52"/>
      <c r="I257" s="163"/>
      <c r="J257" s="63"/>
      <c r="K257" s="246"/>
      <c r="L257" s="245" t="str">
        <f t="shared" si="59"/>
        <v/>
      </c>
      <c r="M257" s="173" t="str">
        <f>IFERROR(VLOOKUP(J257,Lists!J$4:L$653,2,FALSE),"")</f>
        <v/>
      </c>
      <c r="N257" s="174" t="str">
        <f>IFERROR(VLOOKUP(J257,Lists!J$4:L$653,3,FALSE),"")</f>
        <v/>
      </c>
      <c r="O257" s="175" t="str">
        <f t="shared" si="57"/>
        <v/>
      </c>
      <c r="P257" s="61"/>
      <c r="Q257" s="164"/>
      <c r="R257" s="164"/>
      <c r="S257" s="85"/>
      <c r="T257" s="97"/>
      <c r="U257" s="52"/>
      <c r="V257" s="85"/>
      <c r="W257" s="98"/>
      <c r="X257" s="107"/>
      <c r="Y257" s="79" t="str">
        <f>IFERROR(VLOOKUP(I257,Lists!A$4:B$11,2,FALSE),"")</f>
        <v/>
      </c>
      <c r="Z257" s="79" t="str">
        <f>IFERROR(VLOOKUP(#REF!,Lists!A$12:B$67,2,FALSE),"")</f>
        <v/>
      </c>
      <c r="AA257" s="82" t="str">
        <f t="shared" si="46"/>
        <v>P</v>
      </c>
      <c r="AB257" s="93" t="str">
        <f t="shared" si="47"/>
        <v>P</v>
      </c>
      <c r="AC257" s="93" t="str">
        <f>IF(L257&lt;&gt;0,IF(S257="Yes",IF(#REF!="","P",""),""),"")</f>
        <v/>
      </c>
      <c r="AD257" s="93" t="str">
        <f t="shared" si="48"/>
        <v/>
      </c>
      <c r="AE257" s="93" t="str">
        <f t="shared" si="49"/>
        <v/>
      </c>
      <c r="AF257" s="93" t="str">
        <f t="shared" si="50"/>
        <v/>
      </c>
      <c r="BO257" s="64" t="str">
        <f t="shared" si="51"/>
        <v/>
      </c>
      <c r="BP257" s="64" t="str">
        <f t="shared" si="52"/>
        <v/>
      </c>
      <c r="BQ257" s="64" t="str">
        <f t="shared" si="53"/>
        <v/>
      </c>
      <c r="BR257" s="64" t="str">
        <f t="shared" si="54"/>
        <v/>
      </c>
      <c r="BU257" s="64" t="str">
        <f t="shared" si="55"/>
        <v/>
      </c>
      <c r="CY257" s="38" t="str">
        <f t="shared" si="58"/>
        <v>P</v>
      </c>
    </row>
    <row r="258" spans="1:103" ht="20.100000000000001" customHeight="1" x14ac:dyDescent="0.3">
      <c r="A258" s="82">
        <f>ROW()</f>
        <v>258</v>
      </c>
      <c r="B258" s="129" t="str">
        <f t="shared" si="56"/>
        <v/>
      </c>
      <c r="C258" s="129" t="str">
        <f t="shared" si="45"/>
        <v/>
      </c>
      <c r="D258" s="129" t="str">
        <f>IF(C258="","",COUNTIFS(C$11:C258,"&gt;0"))</f>
        <v/>
      </c>
      <c r="E258" s="52"/>
      <c r="F258" s="53"/>
      <c r="G258" s="53"/>
      <c r="H258" s="52"/>
      <c r="I258" s="163"/>
      <c r="J258" s="63"/>
      <c r="K258" s="246"/>
      <c r="L258" s="245" t="str">
        <f t="shared" si="59"/>
        <v/>
      </c>
      <c r="M258" s="173" t="str">
        <f>IFERROR(VLOOKUP(J258,Lists!J$4:L$653,2,FALSE),"")</f>
        <v/>
      </c>
      <c r="N258" s="174" t="str">
        <f>IFERROR(VLOOKUP(J258,Lists!J$4:L$653,3,FALSE),"")</f>
        <v/>
      </c>
      <c r="O258" s="175" t="str">
        <f t="shared" si="57"/>
        <v/>
      </c>
      <c r="P258" s="61"/>
      <c r="Q258" s="164"/>
      <c r="R258" s="164"/>
      <c r="S258" s="85"/>
      <c r="T258" s="97"/>
      <c r="U258" s="52"/>
      <c r="V258" s="85"/>
      <c r="W258" s="98"/>
      <c r="X258" s="107"/>
      <c r="Y258" s="79" t="str">
        <f>IFERROR(VLOOKUP(I258,Lists!A$4:B$11,2,FALSE),"")</f>
        <v/>
      </c>
      <c r="Z258" s="79" t="str">
        <f>IFERROR(VLOOKUP(#REF!,Lists!A$12:B$67,2,FALSE),"")</f>
        <v/>
      </c>
      <c r="AA258" s="82" t="str">
        <f t="shared" si="46"/>
        <v>P</v>
      </c>
      <c r="AB258" s="93" t="str">
        <f t="shared" si="47"/>
        <v>P</v>
      </c>
      <c r="AC258" s="93" t="str">
        <f>IF(L258&lt;&gt;0,IF(S258="Yes",IF(#REF!="","P",""),""),"")</f>
        <v/>
      </c>
      <c r="AD258" s="93" t="str">
        <f t="shared" si="48"/>
        <v/>
      </c>
      <c r="AE258" s="93" t="str">
        <f t="shared" si="49"/>
        <v/>
      </c>
      <c r="AF258" s="93" t="str">
        <f t="shared" si="50"/>
        <v/>
      </c>
      <c r="BO258" s="64" t="str">
        <f t="shared" si="51"/>
        <v/>
      </c>
      <c r="BP258" s="64" t="str">
        <f t="shared" si="52"/>
        <v/>
      </c>
      <c r="BQ258" s="64" t="str">
        <f t="shared" si="53"/>
        <v/>
      </c>
      <c r="BR258" s="64" t="str">
        <f t="shared" si="54"/>
        <v/>
      </c>
      <c r="BU258" s="64" t="str">
        <f t="shared" si="55"/>
        <v/>
      </c>
      <c r="CY258" s="38" t="str">
        <f t="shared" si="58"/>
        <v>P</v>
      </c>
    </row>
    <row r="259" spans="1:103" ht="20.100000000000001" customHeight="1" x14ac:dyDescent="0.3">
      <c r="A259" s="82">
        <f>ROW()</f>
        <v>259</v>
      </c>
      <c r="B259" s="129" t="str">
        <f t="shared" si="56"/>
        <v/>
      </c>
      <c r="C259" s="129" t="str">
        <f t="shared" si="45"/>
        <v/>
      </c>
      <c r="D259" s="129" t="str">
        <f>IF(C259="","",COUNTIFS(C$11:C259,"&gt;0"))</f>
        <v/>
      </c>
      <c r="E259" s="52"/>
      <c r="F259" s="53"/>
      <c r="G259" s="53"/>
      <c r="H259" s="52"/>
      <c r="I259" s="163"/>
      <c r="J259" s="63"/>
      <c r="K259" s="246"/>
      <c r="L259" s="245" t="str">
        <f t="shared" si="59"/>
        <v/>
      </c>
      <c r="M259" s="173" t="str">
        <f>IFERROR(VLOOKUP(J259,Lists!J$4:L$653,2,FALSE),"")</f>
        <v/>
      </c>
      <c r="N259" s="174" t="str">
        <f>IFERROR(VLOOKUP(J259,Lists!J$4:L$653,3,FALSE),"")</f>
        <v/>
      </c>
      <c r="O259" s="175" t="str">
        <f t="shared" si="57"/>
        <v/>
      </c>
      <c r="P259" s="61"/>
      <c r="Q259" s="164"/>
      <c r="R259" s="164"/>
      <c r="S259" s="85"/>
      <c r="T259" s="97"/>
      <c r="U259" s="52"/>
      <c r="V259" s="85"/>
      <c r="W259" s="98"/>
      <c r="X259" s="107"/>
      <c r="Y259" s="79" t="str">
        <f>IFERROR(VLOOKUP(I259,Lists!A$4:B$11,2,FALSE),"")</f>
        <v/>
      </c>
      <c r="Z259" s="79" t="str">
        <f>IFERROR(VLOOKUP(#REF!,Lists!A$12:B$67,2,FALSE),"")</f>
        <v/>
      </c>
      <c r="AA259" s="82" t="str">
        <f t="shared" si="46"/>
        <v>P</v>
      </c>
      <c r="AB259" s="93" t="str">
        <f t="shared" si="47"/>
        <v>P</v>
      </c>
      <c r="AC259" s="93" t="str">
        <f>IF(L259&lt;&gt;0,IF(S259="Yes",IF(#REF!="","P",""),""),"")</f>
        <v/>
      </c>
      <c r="AD259" s="93" t="str">
        <f t="shared" si="48"/>
        <v/>
      </c>
      <c r="AE259" s="93" t="str">
        <f t="shared" si="49"/>
        <v/>
      </c>
      <c r="AF259" s="93" t="str">
        <f t="shared" si="50"/>
        <v/>
      </c>
      <c r="BO259" s="64" t="str">
        <f t="shared" si="51"/>
        <v/>
      </c>
      <c r="BP259" s="64" t="str">
        <f t="shared" si="52"/>
        <v/>
      </c>
      <c r="BQ259" s="64" t="str">
        <f t="shared" si="53"/>
        <v/>
      </c>
      <c r="BR259" s="64" t="str">
        <f t="shared" si="54"/>
        <v/>
      </c>
      <c r="BU259" s="64" t="str">
        <f t="shared" si="55"/>
        <v/>
      </c>
      <c r="CY259" s="38" t="str">
        <f t="shared" si="58"/>
        <v>P</v>
      </c>
    </row>
    <row r="260" spans="1:103" ht="20.100000000000001" customHeight="1" x14ac:dyDescent="0.3">
      <c r="A260" s="82">
        <f>ROW()</f>
        <v>260</v>
      </c>
      <c r="B260" s="129" t="str">
        <f t="shared" si="56"/>
        <v/>
      </c>
      <c r="C260" s="129" t="str">
        <f t="shared" si="45"/>
        <v/>
      </c>
      <c r="D260" s="129" t="str">
        <f>IF(C260="","",COUNTIFS(C$11:C260,"&gt;0"))</f>
        <v/>
      </c>
      <c r="E260" s="52"/>
      <c r="F260" s="53"/>
      <c r="G260" s="53"/>
      <c r="H260" s="52"/>
      <c r="I260" s="163"/>
      <c r="J260" s="63"/>
      <c r="K260" s="246"/>
      <c r="L260" s="245" t="str">
        <f t="shared" si="59"/>
        <v/>
      </c>
      <c r="M260" s="173" t="str">
        <f>IFERROR(VLOOKUP(J260,Lists!J$4:L$653,2,FALSE),"")</f>
        <v/>
      </c>
      <c r="N260" s="174" t="str">
        <f>IFERROR(VLOOKUP(J260,Lists!J$4:L$653,3,FALSE),"")</f>
        <v/>
      </c>
      <c r="O260" s="175" t="str">
        <f t="shared" si="57"/>
        <v/>
      </c>
      <c r="P260" s="61"/>
      <c r="Q260" s="164"/>
      <c r="R260" s="164"/>
      <c r="S260" s="85"/>
      <c r="T260" s="97"/>
      <c r="U260" s="52"/>
      <c r="V260" s="85"/>
      <c r="W260" s="98"/>
      <c r="X260" s="107"/>
      <c r="Y260" s="79" t="str">
        <f>IFERROR(VLOOKUP(I260,Lists!A$4:B$11,2,FALSE),"")</f>
        <v/>
      </c>
      <c r="Z260" s="79" t="str">
        <f>IFERROR(VLOOKUP(#REF!,Lists!A$12:B$67,2,FALSE),"")</f>
        <v/>
      </c>
      <c r="AA260" s="82" t="str">
        <f t="shared" si="46"/>
        <v>P</v>
      </c>
      <c r="AB260" s="93" t="str">
        <f t="shared" si="47"/>
        <v>P</v>
      </c>
      <c r="AC260" s="93" t="str">
        <f>IF(L260&lt;&gt;0,IF(S260="Yes",IF(#REF!="","P",""),""),"")</f>
        <v/>
      </c>
      <c r="AD260" s="93" t="str">
        <f t="shared" si="48"/>
        <v/>
      </c>
      <c r="AE260" s="93" t="str">
        <f t="shared" si="49"/>
        <v/>
      </c>
      <c r="AF260" s="93" t="str">
        <f t="shared" si="50"/>
        <v/>
      </c>
      <c r="BO260" s="64" t="str">
        <f t="shared" si="51"/>
        <v/>
      </c>
      <c r="BP260" s="64" t="str">
        <f t="shared" si="52"/>
        <v/>
      </c>
      <c r="BQ260" s="64" t="str">
        <f t="shared" si="53"/>
        <v/>
      </c>
      <c r="BR260" s="64" t="str">
        <f t="shared" si="54"/>
        <v/>
      </c>
      <c r="BU260" s="64" t="str">
        <f t="shared" si="55"/>
        <v/>
      </c>
      <c r="CY260" s="38" t="str">
        <f t="shared" si="58"/>
        <v>P</v>
      </c>
    </row>
    <row r="261" spans="1:103" ht="20.100000000000001" customHeight="1" x14ac:dyDescent="0.3">
      <c r="A261" s="82">
        <f>ROW()</f>
        <v>261</v>
      </c>
      <c r="B261" s="129" t="str">
        <f t="shared" si="56"/>
        <v/>
      </c>
      <c r="C261" s="129" t="str">
        <f t="shared" si="45"/>
        <v/>
      </c>
      <c r="D261" s="129" t="str">
        <f>IF(C261="","",COUNTIFS(C$11:C261,"&gt;0"))</f>
        <v/>
      </c>
      <c r="E261" s="52"/>
      <c r="F261" s="53"/>
      <c r="G261" s="53"/>
      <c r="H261" s="52"/>
      <c r="I261" s="163"/>
      <c r="J261" s="63"/>
      <c r="K261" s="246"/>
      <c r="L261" s="245" t="str">
        <f t="shared" si="59"/>
        <v/>
      </c>
      <c r="M261" s="173" t="str">
        <f>IFERROR(VLOOKUP(J261,Lists!J$4:L$653,2,FALSE),"")</f>
        <v/>
      </c>
      <c r="N261" s="174" t="str">
        <f>IFERROR(VLOOKUP(J261,Lists!J$4:L$653,3,FALSE),"")</f>
        <v/>
      </c>
      <c r="O261" s="175" t="str">
        <f t="shared" si="57"/>
        <v/>
      </c>
      <c r="P261" s="61"/>
      <c r="Q261" s="164"/>
      <c r="R261" s="164"/>
      <c r="S261" s="85"/>
      <c r="T261" s="97"/>
      <c r="U261" s="52"/>
      <c r="V261" s="85"/>
      <c r="W261" s="98"/>
      <c r="X261" s="107"/>
      <c r="Y261" s="79" t="str">
        <f>IFERROR(VLOOKUP(I261,Lists!A$4:B$11,2,FALSE),"")</f>
        <v/>
      </c>
      <c r="Z261" s="79" t="str">
        <f>IFERROR(VLOOKUP(#REF!,Lists!A$12:B$67,2,FALSE),"")</f>
        <v/>
      </c>
      <c r="AA261" s="82" t="str">
        <f t="shared" si="46"/>
        <v>P</v>
      </c>
      <c r="AB261" s="93" t="str">
        <f t="shared" si="47"/>
        <v>P</v>
      </c>
      <c r="AC261" s="93" t="str">
        <f>IF(L261&lt;&gt;0,IF(S261="Yes",IF(#REF!="","P",""),""),"")</f>
        <v/>
      </c>
      <c r="AD261" s="93" t="str">
        <f t="shared" si="48"/>
        <v/>
      </c>
      <c r="AE261" s="93" t="str">
        <f t="shared" si="49"/>
        <v/>
      </c>
      <c r="AF261" s="93" t="str">
        <f t="shared" si="50"/>
        <v/>
      </c>
      <c r="BO261" s="64" t="str">
        <f t="shared" si="51"/>
        <v/>
      </c>
      <c r="BP261" s="64" t="str">
        <f t="shared" si="52"/>
        <v/>
      </c>
      <c r="BQ261" s="64" t="str">
        <f t="shared" si="53"/>
        <v/>
      </c>
      <c r="BR261" s="64" t="str">
        <f t="shared" si="54"/>
        <v/>
      </c>
      <c r="BU261" s="64" t="str">
        <f t="shared" si="55"/>
        <v/>
      </c>
      <c r="CY261" s="38" t="str">
        <f t="shared" si="58"/>
        <v>P</v>
      </c>
    </row>
    <row r="262" spans="1:103" ht="20.100000000000001" customHeight="1" x14ac:dyDescent="0.3">
      <c r="A262" s="82">
        <f>ROW()</f>
        <v>262</v>
      </c>
      <c r="B262" s="129" t="str">
        <f t="shared" si="56"/>
        <v/>
      </c>
      <c r="C262" s="129" t="str">
        <f t="shared" si="45"/>
        <v/>
      </c>
      <c r="D262" s="129" t="str">
        <f>IF(C262="","",COUNTIFS(C$11:C262,"&gt;0"))</f>
        <v/>
      </c>
      <c r="E262" s="52"/>
      <c r="F262" s="53"/>
      <c r="G262" s="53"/>
      <c r="H262" s="52"/>
      <c r="I262" s="163"/>
      <c r="J262" s="63"/>
      <c r="K262" s="246"/>
      <c r="L262" s="245" t="str">
        <f t="shared" si="59"/>
        <v/>
      </c>
      <c r="M262" s="173" t="str">
        <f>IFERROR(VLOOKUP(J262,Lists!J$4:L$653,2,FALSE),"")</f>
        <v/>
      </c>
      <c r="N262" s="174" t="str">
        <f>IFERROR(VLOOKUP(J262,Lists!J$4:L$653,3,FALSE),"")</f>
        <v/>
      </c>
      <c r="O262" s="175" t="str">
        <f t="shared" si="57"/>
        <v/>
      </c>
      <c r="P262" s="61"/>
      <c r="Q262" s="164"/>
      <c r="R262" s="164"/>
      <c r="S262" s="85"/>
      <c r="T262" s="97"/>
      <c r="U262" s="52"/>
      <c r="V262" s="85"/>
      <c r="W262" s="98"/>
      <c r="X262" s="107"/>
      <c r="Y262" s="79" t="str">
        <f>IFERROR(VLOOKUP(I262,Lists!A$4:B$11,2,FALSE),"")</f>
        <v/>
      </c>
      <c r="Z262" s="79" t="str">
        <f>IFERROR(VLOOKUP(#REF!,Lists!A$12:B$67,2,FALSE),"")</f>
        <v/>
      </c>
      <c r="AA262" s="82" t="str">
        <f t="shared" si="46"/>
        <v>P</v>
      </c>
      <c r="AB262" s="93" t="str">
        <f t="shared" si="47"/>
        <v>P</v>
      </c>
      <c r="AC262" s="93" t="str">
        <f>IF(L262&lt;&gt;0,IF(S262="Yes",IF(#REF!="","P",""),""),"")</f>
        <v/>
      </c>
      <c r="AD262" s="93" t="str">
        <f t="shared" si="48"/>
        <v/>
      </c>
      <c r="AE262" s="93" t="str">
        <f t="shared" si="49"/>
        <v/>
      </c>
      <c r="AF262" s="93" t="str">
        <f t="shared" si="50"/>
        <v/>
      </c>
      <c r="BO262" s="64" t="str">
        <f t="shared" si="51"/>
        <v/>
      </c>
      <c r="BP262" s="64" t="str">
        <f t="shared" si="52"/>
        <v/>
      </c>
      <c r="BQ262" s="64" t="str">
        <f t="shared" si="53"/>
        <v/>
      </c>
      <c r="BR262" s="64" t="str">
        <f t="shared" si="54"/>
        <v/>
      </c>
      <c r="BU262" s="64" t="str">
        <f t="shared" si="55"/>
        <v/>
      </c>
      <c r="CY262" s="38" t="str">
        <f t="shared" si="58"/>
        <v>P</v>
      </c>
    </row>
    <row r="263" spans="1:103" ht="20.100000000000001" customHeight="1" x14ac:dyDescent="0.3">
      <c r="A263" s="82">
        <f>ROW()</f>
        <v>263</v>
      </c>
      <c r="B263" s="129" t="str">
        <f t="shared" si="56"/>
        <v/>
      </c>
      <c r="C263" s="129" t="str">
        <f t="shared" si="45"/>
        <v/>
      </c>
      <c r="D263" s="129" t="str">
        <f>IF(C263="","",COUNTIFS(C$11:C263,"&gt;0"))</f>
        <v/>
      </c>
      <c r="E263" s="52"/>
      <c r="F263" s="53"/>
      <c r="G263" s="53"/>
      <c r="H263" s="52"/>
      <c r="I263" s="163"/>
      <c r="J263" s="63"/>
      <c r="K263" s="246"/>
      <c r="L263" s="245" t="str">
        <f t="shared" si="59"/>
        <v/>
      </c>
      <c r="M263" s="173" t="str">
        <f>IFERROR(VLOOKUP(J263,Lists!J$4:L$653,2,FALSE),"")</f>
        <v/>
      </c>
      <c r="N263" s="174" t="str">
        <f>IFERROR(VLOOKUP(J263,Lists!J$4:L$653,3,FALSE),"")</f>
        <v/>
      </c>
      <c r="O263" s="175" t="str">
        <f t="shared" si="57"/>
        <v/>
      </c>
      <c r="P263" s="61"/>
      <c r="Q263" s="164"/>
      <c r="R263" s="164"/>
      <c r="S263" s="85"/>
      <c r="T263" s="97"/>
      <c r="U263" s="52"/>
      <c r="V263" s="85"/>
      <c r="W263" s="98"/>
      <c r="X263" s="107"/>
      <c r="Y263" s="79" t="str">
        <f>IFERROR(VLOOKUP(I263,Lists!A$4:B$11,2,FALSE),"")</f>
        <v/>
      </c>
      <c r="Z263" s="79" t="str">
        <f>IFERROR(VLOOKUP(#REF!,Lists!A$12:B$67,2,FALSE),"")</f>
        <v/>
      </c>
      <c r="AA263" s="82" t="str">
        <f t="shared" si="46"/>
        <v>P</v>
      </c>
      <c r="AB263" s="93" t="str">
        <f t="shared" si="47"/>
        <v>P</v>
      </c>
      <c r="AC263" s="93" t="str">
        <f>IF(L263&lt;&gt;0,IF(S263="Yes",IF(#REF!="","P",""),""),"")</f>
        <v/>
      </c>
      <c r="AD263" s="93" t="str">
        <f t="shared" si="48"/>
        <v/>
      </c>
      <c r="AE263" s="93" t="str">
        <f t="shared" si="49"/>
        <v/>
      </c>
      <c r="AF263" s="93" t="str">
        <f t="shared" si="50"/>
        <v/>
      </c>
      <c r="BO263" s="64" t="str">
        <f t="shared" si="51"/>
        <v/>
      </c>
      <c r="BP263" s="64" t="str">
        <f t="shared" si="52"/>
        <v/>
      </c>
      <c r="BQ263" s="64" t="str">
        <f t="shared" si="53"/>
        <v/>
      </c>
      <c r="BR263" s="64" t="str">
        <f t="shared" si="54"/>
        <v/>
      </c>
      <c r="BU263" s="64" t="str">
        <f t="shared" si="55"/>
        <v/>
      </c>
      <c r="CY263" s="38" t="str">
        <f t="shared" si="58"/>
        <v>P</v>
      </c>
    </row>
    <row r="264" spans="1:103" ht="20.100000000000001" customHeight="1" x14ac:dyDescent="0.3">
      <c r="A264" s="82">
        <f>ROW()</f>
        <v>264</v>
      </c>
      <c r="B264" s="129" t="str">
        <f t="shared" si="56"/>
        <v/>
      </c>
      <c r="C264" s="129" t="str">
        <f t="shared" si="45"/>
        <v/>
      </c>
      <c r="D264" s="129" t="str">
        <f>IF(C264="","",COUNTIFS(C$11:C264,"&gt;0"))</f>
        <v/>
      </c>
      <c r="E264" s="52"/>
      <c r="F264" s="53"/>
      <c r="G264" s="53"/>
      <c r="H264" s="52"/>
      <c r="I264" s="163"/>
      <c r="J264" s="63"/>
      <c r="K264" s="246"/>
      <c r="L264" s="245" t="str">
        <f t="shared" si="59"/>
        <v/>
      </c>
      <c r="M264" s="173" t="str">
        <f>IFERROR(VLOOKUP(J264,Lists!J$4:L$653,2,FALSE),"")</f>
        <v/>
      </c>
      <c r="N264" s="174" t="str">
        <f>IFERROR(VLOOKUP(J264,Lists!J$4:L$653,3,FALSE),"")</f>
        <v/>
      </c>
      <c r="O264" s="175" t="str">
        <f t="shared" si="57"/>
        <v/>
      </c>
      <c r="P264" s="61"/>
      <c r="Q264" s="164"/>
      <c r="R264" s="164"/>
      <c r="S264" s="85"/>
      <c r="T264" s="97"/>
      <c r="U264" s="52"/>
      <c r="V264" s="85"/>
      <c r="W264" s="98"/>
      <c r="X264" s="107"/>
      <c r="Y264" s="79" t="str">
        <f>IFERROR(VLOOKUP(I264,Lists!A$4:B$11,2,FALSE),"")</f>
        <v/>
      </c>
      <c r="Z264" s="79" t="str">
        <f>IFERROR(VLOOKUP(#REF!,Lists!A$12:B$67,2,FALSE),"")</f>
        <v/>
      </c>
      <c r="AA264" s="82" t="str">
        <f t="shared" si="46"/>
        <v>P</v>
      </c>
      <c r="AB264" s="93" t="str">
        <f t="shared" si="47"/>
        <v>P</v>
      </c>
      <c r="AC264" s="93" t="str">
        <f>IF(L264&lt;&gt;0,IF(S264="Yes",IF(#REF!="","P",""),""),"")</f>
        <v/>
      </c>
      <c r="AD264" s="93" t="str">
        <f t="shared" si="48"/>
        <v/>
      </c>
      <c r="AE264" s="93" t="str">
        <f t="shared" si="49"/>
        <v/>
      </c>
      <c r="AF264" s="93" t="str">
        <f t="shared" si="50"/>
        <v/>
      </c>
      <c r="BO264" s="64" t="str">
        <f t="shared" si="51"/>
        <v/>
      </c>
      <c r="BP264" s="64" t="str">
        <f t="shared" si="52"/>
        <v/>
      </c>
      <c r="BQ264" s="64" t="str">
        <f t="shared" si="53"/>
        <v/>
      </c>
      <c r="BR264" s="64" t="str">
        <f t="shared" si="54"/>
        <v/>
      </c>
      <c r="BU264" s="64" t="str">
        <f t="shared" si="55"/>
        <v/>
      </c>
      <c r="CY264" s="38" t="str">
        <f t="shared" si="58"/>
        <v>P</v>
      </c>
    </row>
    <row r="265" spans="1:103" ht="20.100000000000001" customHeight="1" x14ac:dyDescent="0.3">
      <c r="A265" s="82">
        <f>ROW()</f>
        <v>265</v>
      </c>
      <c r="B265" s="129" t="str">
        <f t="shared" si="56"/>
        <v/>
      </c>
      <c r="C265" s="129" t="str">
        <f t="shared" si="45"/>
        <v/>
      </c>
      <c r="D265" s="129" t="str">
        <f>IF(C265="","",COUNTIFS(C$11:C265,"&gt;0"))</f>
        <v/>
      </c>
      <c r="E265" s="52"/>
      <c r="F265" s="53"/>
      <c r="G265" s="53"/>
      <c r="H265" s="52"/>
      <c r="I265" s="163"/>
      <c r="J265" s="63"/>
      <c r="K265" s="246"/>
      <c r="L265" s="245" t="str">
        <f t="shared" si="59"/>
        <v/>
      </c>
      <c r="M265" s="173" t="str">
        <f>IFERROR(VLOOKUP(J265,Lists!J$4:L$653,2,FALSE),"")</f>
        <v/>
      </c>
      <c r="N265" s="174" t="str">
        <f>IFERROR(VLOOKUP(J265,Lists!J$4:L$653,3,FALSE),"")</f>
        <v/>
      </c>
      <c r="O265" s="175" t="str">
        <f t="shared" si="57"/>
        <v/>
      </c>
      <c r="P265" s="61"/>
      <c r="Q265" s="164"/>
      <c r="R265" s="164"/>
      <c r="S265" s="85"/>
      <c r="T265" s="97"/>
      <c r="U265" s="52"/>
      <c r="V265" s="85"/>
      <c r="W265" s="98"/>
      <c r="X265" s="107"/>
      <c r="Y265" s="79" t="str">
        <f>IFERROR(VLOOKUP(I265,Lists!A$4:B$11,2,FALSE),"")</f>
        <v/>
      </c>
      <c r="Z265" s="79" t="str">
        <f>IFERROR(VLOOKUP(#REF!,Lists!A$12:B$67,2,FALSE),"")</f>
        <v/>
      </c>
      <c r="AA265" s="82" t="str">
        <f t="shared" si="46"/>
        <v>P</v>
      </c>
      <c r="AB265" s="93" t="str">
        <f t="shared" si="47"/>
        <v>P</v>
      </c>
      <c r="AC265" s="93" t="str">
        <f>IF(L265&lt;&gt;0,IF(S265="Yes",IF(#REF!="","P",""),""),"")</f>
        <v/>
      </c>
      <c r="AD265" s="93" t="str">
        <f t="shared" si="48"/>
        <v/>
      </c>
      <c r="AE265" s="93" t="str">
        <f t="shared" si="49"/>
        <v/>
      </c>
      <c r="AF265" s="93" t="str">
        <f t="shared" si="50"/>
        <v/>
      </c>
      <c r="BO265" s="64" t="str">
        <f t="shared" si="51"/>
        <v/>
      </c>
      <c r="BP265" s="64" t="str">
        <f t="shared" si="52"/>
        <v/>
      </c>
      <c r="BQ265" s="64" t="str">
        <f t="shared" si="53"/>
        <v/>
      </c>
      <c r="BR265" s="64" t="str">
        <f t="shared" si="54"/>
        <v/>
      </c>
      <c r="BU265" s="64" t="str">
        <f t="shared" si="55"/>
        <v/>
      </c>
      <c r="CY265" s="38" t="str">
        <f t="shared" si="58"/>
        <v>P</v>
      </c>
    </row>
    <row r="266" spans="1:103" ht="20.100000000000001" customHeight="1" x14ac:dyDescent="0.3">
      <c r="A266" s="82">
        <f>ROW()</f>
        <v>266</v>
      </c>
      <c r="B266" s="129" t="str">
        <f t="shared" si="56"/>
        <v/>
      </c>
      <c r="C266" s="129" t="str">
        <f t="shared" si="45"/>
        <v/>
      </c>
      <c r="D266" s="129" t="str">
        <f>IF(C266="","",COUNTIFS(C$11:C266,"&gt;0"))</f>
        <v/>
      </c>
      <c r="E266" s="52"/>
      <c r="F266" s="53"/>
      <c r="G266" s="53"/>
      <c r="H266" s="52"/>
      <c r="I266" s="163"/>
      <c r="J266" s="63"/>
      <c r="K266" s="246"/>
      <c r="L266" s="245" t="str">
        <f t="shared" si="59"/>
        <v/>
      </c>
      <c r="M266" s="173" t="str">
        <f>IFERROR(VLOOKUP(J266,Lists!J$4:L$653,2,FALSE),"")</f>
        <v/>
      </c>
      <c r="N266" s="174" t="str">
        <f>IFERROR(VLOOKUP(J266,Lists!J$4:L$653,3,FALSE),"")</f>
        <v/>
      </c>
      <c r="O266" s="175" t="str">
        <f t="shared" si="57"/>
        <v/>
      </c>
      <c r="P266" s="61"/>
      <c r="Q266" s="164"/>
      <c r="R266" s="164"/>
      <c r="S266" s="85"/>
      <c r="T266" s="97"/>
      <c r="U266" s="52"/>
      <c r="V266" s="85"/>
      <c r="W266" s="98"/>
      <c r="X266" s="107"/>
      <c r="Y266" s="79" t="str">
        <f>IFERROR(VLOOKUP(I266,Lists!A$4:B$11,2,FALSE),"")</f>
        <v/>
      </c>
      <c r="Z266" s="79" t="str">
        <f>IFERROR(VLOOKUP(#REF!,Lists!A$12:B$67,2,FALSE),"")</f>
        <v/>
      </c>
      <c r="AA266" s="82" t="str">
        <f t="shared" si="46"/>
        <v>P</v>
      </c>
      <c r="AB266" s="93" t="str">
        <f t="shared" si="47"/>
        <v>P</v>
      </c>
      <c r="AC266" s="93" t="str">
        <f>IF(L266&lt;&gt;0,IF(S266="Yes",IF(#REF!="","P",""),""),"")</f>
        <v/>
      </c>
      <c r="AD266" s="93" t="str">
        <f t="shared" si="48"/>
        <v/>
      </c>
      <c r="AE266" s="93" t="str">
        <f t="shared" si="49"/>
        <v/>
      </c>
      <c r="AF266" s="93" t="str">
        <f t="shared" si="50"/>
        <v/>
      </c>
      <c r="BO266" s="64" t="str">
        <f t="shared" si="51"/>
        <v/>
      </c>
      <c r="BP266" s="64" t="str">
        <f t="shared" si="52"/>
        <v/>
      </c>
      <c r="BQ266" s="64" t="str">
        <f t="shared" si="53"/>
        <v/>
      </c>
      <c r="BR266" s="64" t="str">
        <f t="shared" si="54"/>
        <v/>
      </c>
      <c r="BU266" s="64" t="str">
        <f t="shared" si="55"/>
        <v/>
      </c>
      <c r="CY266" s="38" t="str">
        <f t="shared" si="58"/>
        <v>P</v>
      </c>
    </row>
    <row r="267" spans="1:103" ht="20.100000000000001" customHeight="1" x14ac:dyDescent="0.3">
      <c r="A267" s="82">
        <f>ROW()</f>
        <v>267</v>
      </c>
      <c r="B267" s="129" t="str">
        <f t="shared" si="56"/>
        <v/>
      </c>
      <c r="C267" s="129" t="str">
        <f t="shared" ref="C267:C330" si="60">IF(S267="Yes",B267,"")</f>
        <v/>
      </c>
      <c r="D267" s="129" t="str">
        <f>IF(C267="","",COUNTIFS(C$11:C267,"&gt;0"))</f>
        <v/>
      </c>
      <c r="E267" s="52"/>
      <c r="F267" s="53"/>
      <c r="G267" s="53"/>
      <c r="H267" s="52"/>
      <c r="I267" s="163"/>
      <c r="J267" s="63"/>
      <c r="K267" s="246"/>
      <c r="L267" s="245" t="str">
        <f t="shared" si="59"/>
        <v/>
      </c>
      <c r="M267" s="173" t="str">
        <f>IFERROR(VLOOKUP(J267,Lists!J$4:L$653,2,FALSE),"")</f>
        <v/>
      </c>
      <c r="N267" s="174" t="str">
        <f>IFERROR(VLOOKUP(J267,Lists!J$4:L$653,3,FALSE),"")</f>
        <v/>
      </c>
      <c r="O267" s="175" t="str">
        <f t="shared" si="57"/>
        <v/>
      </c>
      <c r="P267" s="61"/>
      <c r="Q267" s="164"/>
      <c r="R267" s="164"/>
      <c r="S267" s="85"/>
      <c r="T267" s="97"/>
      <c r="U267" s="52"/>
      <c r="V267" s="85"/>
      <c r="W267" s="98"/>
      <c r="X267" s="107"/>
      <c r="Y267" s="79" t="str">
        <f>IFERROR(VLOOKUP(I267,Lists!A$4:B$11,2,FALSE),"")</f>
        <v/>
      </c>
      <c r="Z267" s="79" t="str">
        <f>IFERROR(VLOOKUP(#REF!,Lists!A$12:B$67,2,FALSE),"")</f>
        <v/>
      </c>
      <c r="AA267" s="82" t="str">
        <f t="shared" ref="AA267:AA330" si="61">IF(L267&lt;&gt;0,IF(P267="","P",""),"")</f>
        <v>P</v>
      </c>
      <c r="AB267" s="93" t="str">
        <f t="shared" ref="AB267:AB330" si="62">IF(L267&lt;&gt;0,IF(P267&lt;&gt;0,IF(S267="","P",""),"P"),"")</f>
        <v>P</v>
      </c>
      <c r="AC267" s="93" t="str">
        <f>IF(L267&lt;&gt;0,IF(S267="Yes",IF(#REF!="","P",""),""),"")</f>
        <v/>
      </c>
      <c r="AD267" s="93" t="str">
        <f t="shared" ref="AD267:AD330" si="63">IF(L267&lt;&gt;0,IF(S267="Yes",IF(T267="","P",""),""),"")</f>
        <v/>
      </c>
      <c r="AE267" s="93" t="str">
        <f t="shared" ref="AE267:AE330" si="64">IF(L267&lt;&gt;0,IF(S267="Yes",IF(V267="","P",""),""),"")</f>
        <v/>
      </c>
      <c r="AF267" s="93" t="str">
        <f t="shared" ref="AF267:AF330" si="65">IF(L267&lt;&gt;0,IF(T267="No - Never began",IF(U267="","P",""),""),"")</f>
        <v/>
      </c>
      <c r="BO267" s="64" t="str">
        <f t="shared" ref="BO267:BO330" si="66">IF($P267&gt;0,IF(E267="","P",""),"")</f>
        <v/>
      </c>
      <c r="BP267" s="64" t="str">
        <f t="shared" ref="BP267:BP330" si="67">IF($P267&gt;0,IF(F267="","P",""),"")</f>
        <v/>
      </c>
      <c r="BQ267" s="64" t="str">
        <f t="shared" ref="BQ267:BQ330" si="68">IF($P267&gt;0,IF(G267="","P",""),"")</f>
        <v/>
      </c>
      <c r="BR267" s="64" t="str">
        <f t="shared" ref="BR267:BR330" si="69">IF($P267&gt;0,IF(H267="","P",""),"")</f>
        <v/>
      </c>
      <c r="BU267" s="64" t="str">
        <f t="shared" ref="BU267:BU330" si="70">IF($P267&gt;0,IF(L267=0,"P",""),"")</f>
        <v/>
      </c>
      <c r="CY267" s="38" t="str">
        <f t="shared" si="58"/>
        <v>P</v>
      </c>
    </row>
    <row r="268" spans="1:103" ht="20.100000000000001" customHeight="1" x14ac:dyDescent="0.3">
      <c r="A268" s="82">
        <f>ROW()</f>
        <v>268</v>
      </c>
      <c r="B268" s="129" t="str">
        <f t="shared" ref="B268:B331" si="71">IF(H268&gt;0,IF(H268&amp;J268=H267&amp;J267,B267,B267+1),"")</f>
        <v/>
      </c>
      <c r="C268" s="129" t="str">
        <f t="shared" si="60"/>
        <v/>
      </c>
      <c r="D268" s="129" t="str">
        <f>IF(C268="","",COUNTIFS(C$11:C268,"&gt;0"))</f>
        <v/>
      </c>
      <c r="E268" s="52"/>
      <c r="F268" s="53"/>
      <c r="G268" s="53"/>
      <c r="H268" s="52"/>
      <c r="I268" s="163"/>
      <c r="J268" s="63"/>
      <c r="K268" s="246"/>
      <c r="L268" s="245" t="str">
        <f t="shared" si="59"/>
        <v/>
      </c>
      <c r="M268" s="173" t="str">
        <f>IFERROR(VLOOKUP(J268,Lists!J$4:L$653,2,FALSE),"")</f>
        <v/>
      </c>
      <c r="N268" s="174" t="str">
        <f>IFERROR(VLOOKUP(J268,Lists!J$4:L$653,3,FALSE),"")</f>
        <v/>
      </c>
      <c r="O268" s="175" t="str">
        <f t="shared" ref="O268:O331" si="72">IF(L268="","",L268*M268)</f>
        <v/>
      </c>
      <c r="P268" s="61"/>
      <c r="Q268" s="164"/>
      <c r="R268" s="164"/>
      <c r="S268" s="85"/>
      <c r="T268" s="97"/>
      <c r="U268" s="52"/>
      <c r="V268" s="85"/>
      <c r="W268" s="98"/>
      <c r="X268" s="107"/>
      <c r="Y268" s="79" t="str">
        <f>IFERROR(VLOOKUP(I268,Lists!A$4:B$11,2,FALSE),"")</f>
        <v/>
      </c>
      <c r="Z268" s="79" t="str">
        <f>IFERROR(VLOOKUP(#REF!,Lists!A$12:B$67,2,FALSE),"")</f>
        <v/>
      </c>
      <c r="AA268" s="82" t="str">
        <f t="shared" si="61"/>
        <v>P</v>
      </c>
      <c r="AB268" s="93" t="str">
        <f t="shared" si="62"/>
        <v>P</v>
      </c>
      <c r="AC268" s="93" t="str">
        <f>IF(L268&lt;&gt;0,IF(S268="Yes",IF(#REF!="","P",""),""),"")</f>
        <v/>
      </c>
      <c r="AD268" s="93" t="str">
        <f t="shared" si="63"/>
        <v/>
      </c>
      <c r="AE268" s="93" t="str">
        <f t="shared" si="64"/>
        <v/>
      </c>
      <c r="AF268" s="93" t="str">
        <f t="shared" si="65"/>
        <v/>
      </c>
      <c r="BO268" s="64" t="str">
        <f t="shared" si="66"/>
        <v/>
      </c>
      <c r="BP268" s="64" t="str">
        <f t="shared" si="67"/>
        <v/>
      </c>
      <c r="BQ268" s="64" t="str">
        <f t="shared" si="68"/>
        <v/>
      </c>
      <c r="BR268" s="64" t="str">
        <f t="shared" si="69"/>
        <v/>
      </c>
      <c r="BU268" s="64" t="str">
        <f t="shared" si="70"/>
        <v/>
      </c>
      <c r="CY268" s="38" t="str">
        <f t="shared" ref="CY268:CY331" si="73">IF(L268&lt;&gt;0,IF(P268="","P",""),"")</f>
        <v>P</v>
      </c>
    </row>
    <row r="269" spans="1:103" ht="20.100000000000001" customHeight="1" x14ac:dyDescent="0.3">
      <c r="A269" s="82">
        <f>ROW()</f>
        <v>269</v>
      </c>
      <c r="B269" s="129" t="str">
        <f t="shared" si="71"/>
        <v/>
      </c>
      <c r="C269" s="129" t="str">
        <f t="shared" si="60"/>
        <v/>
      </c>
      <c r="D269" s="129" t="str">
        <f>IF(C269="","",COUNTIFS(C$11:C269,"&gt;0"))</f>
        <v/>
      </c>
      <c r="E269" s="52"/>
      <c r="F269" s="53"/>
      <c r="G269" s="53"/>
      <c r="H269" s="52"/>
      <c r="I269" s="163"/>
      <c r="J269" s="63"/>
      <c r="K269" s="246"/>
      <c r="L269" s="245" t="str">
        <f t="shared" si="59"/>
        <v/>
      </c>
      <c r="M269" s="173" t="str">
        <f>IFERROR(VLOOKUP(J269,Lists!J$4:L$653,2,FALSE),"")</f>
        <v/>
      </c>
      <c r="N269" s="174" t="str">
        <f>IFERROR(VLOOKUP(J269,Lists!J$4:L$653,3,FALSE),"")</f>
        <v/>
      </c>
      <c r="O269" s="175" t="str">
        <f t="shared" si="72"/>
        <v/>
      </c>
      <c r="P269" s="61"/>
      <c r="Q269" s="164"/>
      <c r="R269" s="164"/>
      <c r="S269" s="85"/>
      <c r="T269" s="97"/>
      <c r="U269" s="52"/>
      <c r="V269" s="85"/>
      <c r="W269" s="98"/>
      <c r="X269" s="107"/>
      <c r="Y269" s="79" t="str">
        <f>IFERROR(VLOOKUP(I269,Lists!A$4:B$11,2,FALSE),"")</f>
        <v/>
      </c>
      <c r="Z269" s="79" t="str">
        <f>IFERROR(VLOOKUP(#REF!,Lists!A$12:B$67,2,FALSE),"")</f>
        <v/>
      </c>
      <c r="AA269" s="82" t="str">
        <f t="shared" si="61"/>
        <v>P</v>
      </c>
      <c r="AB269" s="93" t="str">
        <f t="shared" si="62"/>
        <v>P</v>
      </c>
      <c r="AC269" s="93" t="str">
        <f>IF(L269&lt;&gt;0,IF(S269="Yes",IF(#REF!="","P",""),""),"")</f>
        <v/>
      </c>
      <c r="AD269" s="93" t="str">
        <f t="shared" si="63"/>
        <v/>
      </c>
      <c r="AE269" s="93" t="str">
        <f t="shared" si="64"/>
        <v/>
      </c>
      <c r="AF269" s="93" t="str">
        <f t="shared" si="65"/>
        <v/>
      </c>
      <c r="BO269" s="64" t="str">
        <f t="shared" si="66"/>
        <v/>
      </c>
      <c r="BP269" s="64" t="str">
        <f t="shared" si="67"/>
        <v/>
      </c>
      <c r="BQ269" s="64" t="str">
        <f t="shared" si="68"/>
        <v/>
      </c>
      <c r="BR269" s="64" t="str">
        <f t="shared" si="69"/>
        <v/>
      </c>
      <c r="BU269" s="64" t="str">
        <f t="shared" si="70"/>
        <v/>
      </c>
      <c r="CY269" s="38" t="str">
        <f t="shared" si="73"/>
        <v>P</v>
      </c>
    </row>
    <row r="270" spans="1:103" ht="20.100000000000001" customHeight="1" x14ac:dyDescent="0.3">
      <c r="A270" s="82">
        <f>ROW()</f>
        <v>270</v>
      </c>
      <c r="B270" s="129" t="str">
        <f t="shared" si="71"/>
        <v/>
      </c>
      <c r="C270" s="129" t="str">
        <f t="shared" si="60"/>
        <v/>
      </c>
      <c r="D270" s="129" t="str">
        <f>IF(C270="","",COUNTIFS(C$11:C270,"&gt;0"))</f>
        <v/>
      </c>
      <c r="E270" s="52"/>
      <c r="F270" s="53"/>
      <c r="G270" s="53"/>
      <c r="H270" s="52"/>
      <c r="I270" s="163"/>
      <c r="J270" s="63"/>
      <c r="K270" s="246"/>
      <c r="L270" s="245" t="str">
        <f t="shared" ref="L270:L333" si="74">IF(P270="","",Q270-P270+1)</f>
        <v/>
      </c>
      <c r="M270" s="173" t="str">
        <f>IFERROR(VLOOKUP(J270,Lists!J$4:L$653,2,FALSE),"")</f>
        <v/>
      </c>
      <c r="N270" s="174" t="str">
        <f>IFERROR(VLOOKUP(J270,Lists!J$4:L$653,3,FALSE),"")</f>
        <v/>
      </c>
      <c r="O270" s="175" t="str">
        <f t="shared" si="72"/>
        <v/>
      </c>
      <c r="P270" s="61"/>
      <c r="Q270" s="164"/>
      <c r="R270" s="164"/>
      <c r="S270" s="85"/>
      <c r="T270" s="97"/>
      <c r="U270" s="52"/>
      <c r="V270" s="85"/>
      <c r="W270" s="98"/>
      <c r="X270" s="107"/>
      <c r="Y270" s="79" t="str">
        <f>IFERROR(VLOOKUP(I270,Lists!A$4:B$11,2,FALSE),"")</f>
        <v/>
      </c>
      <c r="Z270" s="79" t="str">
        <f>IFERROR(VLOOKUP(#REF!,Lists!A$12:B$67,2,FALSE),"")</f>
        <v/>
      </c>
      <c r="AA270" s="82" t="str">
        <f t="shared" si="61"/>
        <v>P</v>
      </c>
      <c r="AB270" s="93" t="str">
        <f t="shared" si="62"/>
        <v>P</v>
      </c>
      <c r="AC270" s="93" t="str">
        <f>IF(L270&lt;&gt;0,IF(S270="Yes",IF(#REF!="","P",""),""),"")</f>
        <v/>
      </c>
      <c r="AD270" s="93" t="str">
        <f t="shared" si="63"/>
        <v/>
      </c>
      <c r="AE270" s="93" t="str">
        <f t="shared" si="64"/>
        <v/>
      </c>
      <c r="AF270" s="93" t="str">
        <f t="shared" si="65"/>
        <v/>
      </c>
      <c r="BO270" s="64" t="str">
        <f t="shared" si="66"/>
        <v/>
      </c>
      <c r="BP270" s="64" t="str">
        <f t="shared" si="67"/>
        <v/>
      </c>
      <c r="BQ270" s="64" t="str">
        <f t="shared" si="68"/>
        <v/>
      </c>
      <c r="BR270" s="64" t="str">
        <f t="shared" si="69"/>
        <v/>
      </c>
      <c r="BU270" s="64" t="str">
        <f t="shared" si="70"/>
        <v/>
      </c>
      <c r="CY270" s="38" t="str">
        <f t="shared" si="73"/>
        <v>P</v>
      </c>
    </row>
    <row r="271" spans="1:103" ht="20.100000000000001" customHeight="1" x14ac:dyDescent="0.3">
      <c r="A271" s="82">
        <f>ROW()</f>
        <v>271</v>
      </c>
      <c r="B271" s="129" t="str">
        <f t="shared" si="71"/>
        <v/>
      </c>
      <c r="C271" s="129" t="str">
        <f t="shared" si="60"/>
        <v/>
      </c>
      <c r="D271" s="129" t="str">
        <f>IF(C271="","",COUNTIFS(C$11:C271,"&gt;0"))</f>
        <v/>
      </c>
      <c r="E271" s="52"/>
      <c r="F271" s="53"/>
      <c r="G271" s="53"/>
      <c r="H271" s="52"/>
      <c r="I271" s="163"/>
      <c r="J271" s="63"/>
      <c r="K271" s="246"/>
      <c r="L271" s="245" t="str">
        <f t="shared" si="74"/>
        <v/>
      </c>
      <c r="M271" s="173" t="str">
        <f>IFERROR(VLOOKUP(J271,Lists!J$4:L$653,2,FALSE),"")</f>
        <v/>
      </c>
      <c r="N271" s="174" t="str">
        <f>IFERROR(VLOOKUP(J271,Lists!J$4:L$653,3,FALSE),"")</f>
        <v/>
      </c>
      <c r="O271" s="175" t="str">
        <f t="shared" si="72"/>
        <v/>
      </c>
      <c r="P271" s="61"/>
      <c r="Q271" s="164"/>
      <c r="R271" s="164"/>
      <c r="S271" s="85"/>
      <c r="T271" s="97"/>
      <c r="U271" s="52"/>
      <c r="V271" s="85"/>
      <c r="W271" s="98"/>
      <c r="X271" s="107"/>
      <c r="Y271" s="79" t="str">
        <f>IFERROR(VLOOKUP(I271,Lists!A$4:B$11,2,FALSE),"")</f>
        <v/>
      </c>
      <c r="Z271" s="79" t="str">
        <f>IFERROR(VLOOKUP(#REF!,Lists!A$12:B$67,2,FALSE),"")</f>
        <v/>
      </c>
      <c r="AA271" s="82" t="str">
        <f t="shared" si="61"/>
        <v>P</v>
      </c>
      <c r="AB271" s="93" t="str">
        <f t="shared" si="62"/>
        <v>P</v>
      </c>
      <c r="AC271" s="93" t="str">
        <f>IF(L271&lt;&gt;0,IF(S271="Yes",IF(#REF!="","P",""),""),"")</f>
        <v/>
      </c>
      <c r="AD271" s="93" t="str">
        <f t="shared" si="63"/>
        <v/>
      </c>
      <c r="AE271" s="93" t="str">
        <f t="shared" si="64"/>
        <v/>
      </c>
      <c r="AF271" s="93" t="str">
        <f t="shared" si="65"/>
        <v/>
      </c>
      <c r="BO271" s="64" t="str">
        <f t="shared" si="66"/>
        <v/>
      </c>
      <c r="BP271" s="64" t="str">
        <f t="shared" si="67"/>
        <v/>
      </c>
      <c r="BQ271" s="64" t="str">
        <f t="shared" si="68"/>
        <v/>
      </c>
      <c r="BR271" s="64" t="str">
        <f t="shared" si="69"/>
        <v/>
      </c>
      <c r="BU271" s="64" t="str">
        <f t="shared" si="70"/>
        <v/>
      </c>
      <c r="CY271" s="38" t="str">
        <f t="shared" si="73"/>
        <v>P</v>
      </c>
    </row>
    <row r="272" spans="1:103" ht="20.100000000000001" customHeight="1" x14ac:dyDescent="0.3">
      <c r="A272" s="82">
        <f>ROW()</f>
        <v>272</v>
      </c>
      <c r="B272" s="129" t="str">
        <f t="shared" si="71"/>
        <v/>
      </c>
      <c r="C272" s="129" t="str">
        <f t="shared" si="60"/>
        <v/>
      </c>
      <c r="D272" s="129" t="str">
        <f>IF(C272="","",COUNTIFS(C$11:C272,"&gt;0"))</f>
        <v/>
      </c>
      <c r="E272" s="52"/>
      <c r="F272" s="53"/>
      <c r="G272" s="53"/>
      <c r="H272" s="52"/>
      <c r="I272" s="163"/>
      <c r="J272" s="63"/>
      <c r="K272" s="246"/>
      <c r="L272" s="245" t="str">
        <f t="shared" si="74"/>
        <v/>
      </c>
      <c r="M272" s="173" t="str">
        <f>IFERROR(VLOOKUP(J272,Lists!J$4:L$653,2,FALSE),"")</f>
        <v/>
      </c>
      <c r="N272" s="174" t="str">
        <f>IFERROR(VLOOKUP(J272,Lists!J$4:L$653,3,FALSE),"")</f>
        <v/>
      </c>
      <c r="O272" s="175" t="str">
        <f t="shared" si="72"/>
        <v/>
      </c>
      <c r="P272" s="61"/>
      <c r="Q272" s="164"/>
      <c r="R272" s="164"/>
      <c r="S272" s="85"/>
      <c r="T272" s="97"/>
      <c r="U272" s="52"/>
      <c r="V272" s="85"/>
      <c r="W272" s="98"/>
      <c r="X272" s="107"/>
      <c r="Y272" s="79" t="str">
        <f>IFERROR(VLOOKUP(I272,Lists!A$4:B$11,2,FALSE),"")</f>
        <v/>
      </c>
      <c r="Z272" s="79" t="str">
        <f>IFERROR(VLOOKUP(#REF!,Lists!A$12:B$67,2,FALSE),"")</f>
        <v/>
      </c>
      <c r="AA272" s="82" t="str">
        <f t="shared" si="61"/>
        <v>P</v>
      </c>
      <c r="AB272" s="93" t="str">
        <f t="shared" si="62"/>
        <v>P</v>
      </c>
      <c r="AC272" s="93" t="str">
        <f>IF(L272&lt;&gt;0,IF(S272="Yes",IF(#REF!="","P",""),""),"")</f>
        <v/>
      </c>
      <c r="AD272" s="93" t="str">
        <f t="shared" si="63"/>
        <v/>
      </c>
      <c r="AE272" s="93" t="str">
        <f t="shared" si="64"/>
        <v/>
      </c>
      <c r="AF272" s="93" t="str">
        <f t="shared" si="65"/>
        <v/>
      </c>
      <c r="BO272" s="64" t="str">
        <f t="shared" si="66"/>
        <v/>
      </c>
      <c r="BP272" s="64" t="str">
        <f t="shared" si="67"/>
        <v/>
      </c>
      <c r="BQ272" s="64" t="str">
        <f t="shared" si="68"/>
        <v/>
      </c>
      <c r="BR272" s="64" t="str">
        <f t="shared" si="69"/>
        <v/>
      </c>
      <c r="BU272" s="64" t="str">
        <f t="shared" si="70"/>
        <v/>
      </c>
      <c r="CY272" s="38" t="str">
        <f t="shared" si="73"/>
        <v>P</v>
      </c>
    </row>
    <row r="273" spans="1:103" ht="20.100000000000001" customHeight="1" x14ac:dyDescent="0.3">
      <c r="A273" s="82">
        <f>ROW()</f>
        <v>273</v>
      </c>
      <c r="B273" s="129" t="str">
        <f t="shared" si="71"/>
        <v/>
      </c>
      <c r="C273" s="129" t="str">
        <f t="shared" si="60"/>
        <v/>
      </c>
      <c r="D273" s="129" t="str">
        <f>IF(C273="","",COUNTIFS(C$11:C273,"&gt;0"))</f>
        <v/>
      </c>
      <c r="E273" s="52"/>
      <c r="F273" s="53"/>
      <c r="G273" s="53"/>
      <c r="H273" s="52"/>
      <c r="I273" s="163"/>
      <c r="J273" s="63"/>
      <c r="K273" s="246"/>
      <c r="L273" s="245" t="str">
        <f t="shared" si="74"/>
        <v/>
      </c>
      <c r="M273" s="173" t="str">
        <f>IFERROR(VLOOKUP(J273,Lists!J$4:L$653,2,FALSE),"")</f>
        <v/>
      </c>
      <c r="N273" s="174" t="str">
        <f>IFERROR(VLOOKUP(J273,Lists!J$4:L$653,3,FALSE),"")</f>
        <v/>
      </c>
      <c r="O273" s="175" t="str">
        <f t="shared" si="72"/>
        <v/>
      </c>
      <c r="P273" s="61"/>
      <c r="Q273" s="164"/>
      <c r="R273" s="164"/>
      <c r="S273" s="85"/>
      <c r="T273" s="97"/>
      <c r="U273" s="52"/>
      <c r="V273" s="85"/>
      <c r="W273" s="98"/>
      <c r="X273" s="107"/>
      <c r="Y273" s="79" t="str">
        <f>IFERROR(VLOOKUP(I273,Lists!A$4:B$11,2,FALSE),"")</f>
        <v/>
      </c>
      <c r="Z273" s="79" t="str">
        <f>IFERROR(VLOOKUP(#REF!,Lists!A$12:B$67,2,FALSE),"")</f>
        <v/>
      </c>
      <c r="AA273" s="82" t="str">
        <f t="shared" si="61"/>
        <v>P</v>
      </c>
      <c r="AB273" s="93" t="str">
        <f t="shared" si="62"/>
        <v>P</v>
      </c>
      <c r="AC273" s="93" t="str">
        <f>IF(L273&lt;&gt;0,IF(S273="Yes",IF(#REF!="","P",""),""),"")</f>
        <v/>
      </c>
      <c r="AD273" s="93" t="str">
        <f t="shared" si="63"/>
        <v/>
      </c>
      <c r="AE273" s="93" t="str">
        <f t="shared" si="64"/>
        <v/>
      </c>
      <c r="AF273" s="93" t="str">
        <f t="shared" si="65"/>
        <v/>
      </c>
      <c r="BO273" s="64" t="str">
        <f t="shared" si="66"/>
        <v/>
      </c>
      <c r="BP273" s="64" t="str">
        <f t="shared" si="67"/>
        <v/>
      </c>
      <c r="BQ273" s="64" t="str">
        <f t="shared" si="68"/>
        <v/>
      </c>
      <c r="BR273" s="64" t="str">
        <f t="shared" si="69"/>
        <v/>
      </c>
      <c r="BU273" s="64" t="str">
        <f t="shared" si="70"/>
        <v/>
      </c>
      <c r="CY273" s="38" t="str">
        <f t="shared" si="73"/>
        <v>P</v>
      </c>
    </row>
    <row r="274" spans="1:103" ht="20.100000000000001" customHeight="1" x14ac:dyDescent="0.3">
      <c r="A274" s="82">
        <f>ROW()</f>
        <v>274</v>
      </c>
      <c r="B274" s="129" t="str">
        <f t="shared" si="71"/>
        <v/>
      </c>
      <c r="C274" s="129" t="str">
        <f t="shared" si="60"/>
        <v/>
      </c>
      <c r="D274" s="129" t="str">
        <f>IF(C274="","",COUNTIFS(C$11:C274,"&gt;0"))</f>
        <v/>
      </c>
      <c r="E274" s="52"/>
      <c r="F274" s="53"/>
      <c r="G274" s="53"/>
      <c r="H274" s="52"/>
      <c r="I274" s="163"/>
      <c r="J274" s="63"/>
      <c r="K274" s="246"/>
      <c r="L274" s="245" t="str">
        <f t="shared" si="74"/>
        <v/>
      </c>
      <c r="M274" s="173" t="str">
        <f>IFERROR(VLOOKUP(J274,Lists!J$4:L$653,2,FALSE),"")</f>
        <v/>
      </c>
      <c r="N274" s="174" t="str">
        <f>IFERROR(VLOOKUP(J274,Lists!J$4:L$653,3,FALSE),"")</f>
        <v/>
      </c>
      <c r="O274" s="175" t="str">
        <f t="shared" si="72"/>
        <v/>
      </c>
      <c r="P274" s="61"/>
      <c r="Q274" s="164"/>
      <c r="R274" s="164"/>
      <c r="S274" s="85"/>
      <c r="T274" s="97"/>
      <c r="U274" s="52"/>
      <c r="V274" s="85"/>
      <c r="W274" s="98"/>
      <c r="X274" s="107"/>
      <c r="Y274" s="79" t="str">
        <f>IFERROR(VLOOKUP(I274,Lists!A$4:B$11,2,FALSE),"")</f>
        <v/>
      </c>
      <c r="Z274" s="79" t="str">
        <f>IFERROR(VLOOKUP(#REF!,Lists!A$12:B$67,2,FALSE),"")</f>
        <v/>
      </c>
      <c r="AA274" s="82" t="str">
        <f t="shared" si="61"/>
        <v>P</v>
      </c>
      <c r="AB274" s="93" t="str">
        <f t="shared" si="62"/>
        <v>P</v>
      </c>
      <c r="AC274" s="93" t="str">
        <f>IF(L274&lt;&gt;0,IF(S274="Yes",IF(#REF!="","P",""),""),"")</f>
        <v/>
      </c>
      <c r="AD274" s="93" t="str">
        <f t="shared" si="63"/>
        <v/>
      </c>
      <c r="AE274" s="93" t="str">
        <f t="shared" si="64"/>
        <v/>
      </c>
      <c r="AF274" s="93" t="str">
        <f t="shared" si="65"/>
        <v/>
      </c>
      <c r="BO274" s="64" t="str">
        <f t="shared" si="66"/>
        <v/>
      </c>
      <c r="BP274" s="64" t="str">
        <f t="shared" si="67"/>
        <v/>
      </c>
      <c r="BQ274" s="64" t="str">
        <f t="shared" si="68"/>
        <v/>
      </c>
      <c r="BR274" s="64" t="str">
        <f t="shared" si="69"/>
        <v/>
      </c>
      <c r="BU274" s="64" t="str">
        <f t="shared" si="70"/>
        <v/>
      </c>
      <c r="CY274" s="38" t="str">
        <f t="shared" si="73"/>
        <v>P</v>
      </c>
    </row>
    <row r="275" spans="1:103" ht="20.100000000000001" customHeight="1" x14ac:dyDescent="0.3">
      <c r="A275" s="82">
        <f>ROW()</f>
        <v>275</v>
      </c>
      <c r="B275" s="129" t="str">
        <f t="shared" si="71"/>
        <v/>
      </c>
      <c r="C275" s="129" t="str">
        <f t="shared" si="60"/>
        <v/>
      </c>
      <c r="D275" s="129" t="str">
        <f>IF(C275="","",COUNTIFS(C$11:C275,"&gt;0"))</f>
        <v/>
      </c>
      <c r="E275" s="52"/>
      <c r="F275" s="53"/>
      <c r="G275" s="53"/>
      <c r="H275" s="52"/>
      <c r="I275" s="163"/>
      <c r="J275" s="63"/>
      <c r="K275" s="246"/>
      <c r="L275" s="245" t="str">
        <f t="shared" si="74"/>
        <v/>
      </c>
      <c r="M275" s="173" t="str">
        <f>IFERROR(VLOOKUP(J275,Lists!J$4:L$653,2,FALSE),"")</f>
        <v/>
      </c>
      <c r="N275" s="174" t="str">
        <f>IFERROR(VLOOKUP(J275,Lists!J$4:L$653,3,FALSE),"")</f>
        <v/>
      </c>
      <c r="O275" s="175" t="str">
        <f t="shared" si="72"/>
        <v/>
      </c>
      <c r="P275" s="61"/>
      <c r="Q275" s="164"/>
      <c r="R275" s="164"/>
      <c r="S275" s="85"/>
      <c r="T275" s="97"/>
      <c r="U275" s="52"/>
      <c r="V275" s="85"/>
      <c r="W275" s="98"/>
      <c r="X275" s="107"/>
      <c r="Y275" s="79" t="str">
        <f>IFERROR(VLOOKUP(I275,Lists!A$4:B$11,2,FALSE),"")</f>
        <v/>
      </c>
      <c r="Z275" s="79" t="str">
        <f>IFERROR(VLOOKUP(#REF!,Lists!A$12:B$67,2,FALSE),"")</f>
        <v/>
      </c>
      <c r="AA275" s="82" t="str">
        <f t="shared" si="61"/>
        <v>P</v>
      </c>
      <c r="AB275" s="93" t="str">
        <f t="shared" si="62"/>
        <v>P</v>
      </c>
      <c r="AC275" s="93" t="str">
        <f>IF(L275&lt;&gt;0,IF(S275="Yes",IF(#REF!="","P",""),""),"")</f>
        <v/>
      </c>
      <c r="AD275" s="93" t="str">
        <f t="shared" si="63"/>
        <v/>
      </c>
      <c r="AE275" s="93" t="str">
        <f t="shared" si="64"/>
        <v/>
      </c>
      <c r="AF275" s="93" t="str">
        <f t="shared" si="65"/>
        <v/>
      </c>
      <c r="BO275" s="64" t="str">
        <f t="shared" si="66"/>
        <v/>
      </c>
      <c r="BP275" s="64" t="str">
        <f t="shared" si="67"/>
        <v/>
      </c>
      <c r="BQ275" s="64" t="str">
        <f t="shared" si="68"/>
        <v/>
      </c>
      <c r="BR275" s="64" t="str">
        <f t="shared" si="69"/>
        <v/>
      </c>
      <c r="BU275" s="64" t="str">
        <f t="shared" si="70"/>
        <v/>
      </c>
      <c r="CY275" s="38" t="str">
        <f t="shared" si="73"/>
        <v>P</v>
      </c>
    </row>
    <row r="276" spans="1:103" ht="20.100000000000001" customHeight="1" x14ac:dyDescent="0.3">
      <c r="A276" s="82">
        <f>ROW()</f>
        <v>276</v>
      </c>
      <c r="B276" s="129" t="str">
        <f t="shared" si="71"/>
        <v/>
      </c>
      <c r="C276" s="129" t="str">
        <f t="shared" si="60"/>
        <v/>
      </c>
      <c r="D276" s="129" t="str">
        <f>IF(C276="","",COUNTIFS(C$11:C276,"&gt;0"))</f>
        <v/>
      </c>
      <c r="E276" s="52"/>
      <c r="F276" s="53"/>
      <c r="G276" s="53"/>
      <c r="H276" s="52"/>
      <c r="I276" s="163"/>
      <c r="J276" s="63"/>
      <c r="K276" s="246"/>
      <c r="L276" s="245" t="str">
        <f t="shared" si="74"/>
        <v/>
      </c>
      <c r="M276" s="173" t="str">
        <f>IFERROR(VLOOKUP(J276,Lists!J$4:L$653,2,FALSE),"")</f>
        <v/>
      </c>
      <c r="N276" s="174" t="str">
        <f>IFERROR(VLOOKUP(J276,Lists!J$4:L$653,3,FALSE),"")</f>
        <v/>
      </c>
      <c r="O276" s="175" t="str">
        <f t="shared" si="72"/>
        <v/>
      </c>
      <c r="P276" s="61"/>
      <c r="Q276" s="164"/>
      <c r="R276" s="164"/>
      <c r="S276" s="85"/>
      <c r="T276" s="97"/>
      <c r="U276" s="52"/>
      <c r="V276" s="85"/>
      <c r="W276" s="98"/>
      <c r="X276" s="107"/>
      <c r="Y276" s="79" t="str">
        <f>IFERROR(VLOOKUP(I276,Lists!A$4:B$11,2,FALSE),"")</f>
        <v/>
      </c>
      <c r="Z276" s="79" t="str">
        <f>IFERROR(VLOOKUP(#REF!,Lists!A$12:B$67,2,FALSE),"")</f>
        <v/>
      </c>
      <c r="AA276" s="82" t="str">
        <f t="shared" si="61"/>
        <v>P</v>
      </c>
      <c r="AB276" s="93" t="str">
        <f t="shared" si="62"/>
        <v>P</v>
      </c>
      <c r="AC276" s="93" t="str">
        <f>IF(L276&lt;&gt;0,IF(S276="Yes",IF(#REF!="","P",""),""),"")</f>
        <v/>
      </c>
      <c r="AD276" s="93" t="str">
        <f t="shared" si="63"/>
        <v/>
      </c>
      <c r="AE276" s="93" t="str">
        <f t="shared" si="64"/>
        <v/>
      </c>
      <c r="AF276" s="93" t="str">
        <f t="shared" si="65"/>
        <v/>
      </c>
      <c r="BO276" s="64" t="str">
        <f t="shared" si="66"/>
        <v/>
      </c>
      <c r="BP276" s="64" t="str">
        <f t="shared" si="67"/>
        <v/>
      </c>
      <c r="BQ276" s="64" t="str">
        <f t="shared" si="68"/>
        <v/>
      </c>
      <c r="BR276" s="64" t="str">
        <f t="shared" si="69"/>
        <v/>
      </c>
      <c r="BU276" s="64" t="str">
        <f t="shared" si="70"/>
        <v/>
      </c>
      <c r="CY276" s="38" t="str">
        <f t="shared" si="73"/>
        <v>P</v>
      </c>
    </row>
    <row r="277" spans="1:103" ht="20.100000000000001" customHeight="1" x14ac:dyDescent="0.3">
      <c r="A277" s="82">
        <f>ROW()</f>
        <v>277</v>
      </c>
      <c r="B277" s="129" t="str">
        <f t="shared" si="71"/>
        <v/>
      </c>
      <c r="C277" s="129" t="str">
        <f t="shared" si="60"/>
        <v/>
      </c>
      <c r="D277" s="129" t="str">
        <f>IF(C277="","",COUNTIFS(C$11:C277,"&gt;0"))</f>
        <v/>
      </c>
      <c r="E277" s="52"/>
      <c r="F277" s="53"/>
      <c r="G277" s="53"/>
      <c r="H277" s="52"/>
      <c r="I277" s="163"/>
      <c r="J277" s="63"/>
      <c r="K277" s="246"/>
      <c r="L277" s="245" t="str">
        <f t="shared" si="74"/>
        <v/>
      </c>
      <c r="M277" s="173" t="str">
        <f>IFERROR(VLOOKUP(J277,Lists!J$4:L$653,2,FALSE),"")</f>
        <v/>
      </c>
      <c r="N277" s="174" t="str">
        <f>IFERROR(VLOOKUP(J277,Lists!J$4:L$653,3,FALSE),"")</f>
        <v/>
      </c>
      <c r="O277" s="175" t="str">
        <f t="shared" si="72"/>
        <v/>
      </c>
      <c r="P277" s="61"/>
      <c r="Q277" s="164"/>
      <c r="R277" s="164"/>
      <c r="S277" s="85"/>
      <c r="T277" s="97"/>
      <c r="U277" s="52"/>
      <c r="V277" s="85"/>
      <c r="W277" s="98"/>
      <c r="X277" s="107"/>
      <c r="Y277" s="79" t="str">
        <f>IFERROR(VLOOKUP(I277,Lists!A$4:B$11,2,FALSE),"")</f>
        <v/>
      </c>
      <c r="Z277" s="79" t="str">
        <f>IFERROR(VLOOKUP(#REF!,Lists!A$12:B$67,2,FALSE),"")</f>
        <v/>
      </c>
      <c r="AA277" s="82" t="str">
        <f t="shared" si="61"/>
        <v>P</v>
      </c>
      <c r="AB277" s="93" t="str">
        <f t="shared" si="62"/>
        <v>P</v>
      </c>
      <c r="AC277" s="93" t="str">
        <f>IF(L277&lt;&gt;0,IF(S277="Yes",IF(#REF!="","P",""),""),"")</f>
        <v/>
      </c>
      <c r="AD277" s="93" t="str">
        <f t="shared" si="63"/>
        <v/>
      </c>
      <c r="AE277" s="93" t="str">
        <f t="shared" si="64"/>
        <v/>
      </c>
      <c r="AF277" s="93" t="str">
        <f t="shared" si="65"/>
        <v/>
      </c>
      <c r="BO277" s="64" t="str">
        <f t="shared" si="66"/>
        <v/>
      </c>
      <c r="BP277" s="64" t="str">
        <f t="shared" si="67"/>
        <v/>
      </c>
      <c r="BQ277" s="64" t="str">
        <f t="shared" si="68"/>
        <v/>
      </c>
      <c r="BR277" s="64" t="str">
        <f t="shared" si="69"/>
        <v/>
      </c>
      <c r="BU277" s="64" t="str">
        <f t="shared" si="70"/>
        <v/>
      </c>
      <c r="CY277" s="38" t="str">
        <f t="shared" si="73"/>
        <v>P</v>
      </c>
    </row>
    <row r="278" spans="1:103" ht="20.100000000000001" customHeight="1" x14ac:dyDescent="0.3">
      <c r="A278" s="82">
        <f>ROW()</f>
        <v>278</v>
      </c>
      <c r="B278" s="129" t="str">
        <f t="shared" si="71"/>
        <v/>
      </c>
      <c r="C278" s="129" t="str">
        <f t="shared" si="60"/>
        <v/>
      </c>
      <c r="D278" s="129" t="str">
        <f>IF(C278="","",COUNTIFS(C$11:C278,"&gt;0"))</f>
        <v/>
      </c>
      <c r="E278" s="52"/>
      <c r="F278" s="53"/>
      <c r="G278" s="53"/>
      <c r="H278" s="52"/>
      <c r="I278" s="163"/>
      <c r="J278" s="63"/>
      <c r="K278" s="246"/>
      <c r="L278" s="245" t="str">
        <f t="shared" si="74"/>
        <v/>
      </c>
      <c r="M278" s="173" t="str">
        <f>IFERROR(VLOOKUP(J278,Lists!J$4:L$653,2,FALSE),"")</f>
        <v/>
      </c>
      <c r="N278" s="174" t="str">
        <f>IFERROR(VLOOKUP(J278,Lists!J$4:L$653,3,FALSE),"")</f>
        <v/>
      </c>
      <c r="O278" s="175" t="str">
        <f t="shared" si="72"/>
        <v/>
      </c>
      <c r="P278" s="61"/>
      <c r="Q278" s="164"/>
      <c r="R278" s="164"/>
      <c r="S278" s="85"/>
      <c r="T278" s="97"/>
      <c r="U278" s="52"/>
      <c r="V278" s="85"/>
      <c r="W278" s="98"/>
      <c r="X278" s="107"/>
      <c r="Y278" s="79" t="str">
        <f>IFERROR(VLOOKUP(I278,Lists!A$4:B$11,2,FALSE),"")</f>
        <v/>
      </c>
      <c r="Z278" s="79" t="str">
        <f>IFERROR(VLOOKUP(#REF!,Lists!A$12:B$67,2,FALSE),"")</f>
        <v/>
      </c>
      <c r="AA278" s="82" t="str">
        <f t="shared" si="61"/>
        <v>P</v>
      </c>
      <c r="AB278" s="93" t="str">
        <f t="shared" si="62"/>
        <v>P</v>
      </c>
      <c r="AC278" s="93" t="str">
        <f>IF(L278&lt;&gt;0,IF(S278="Yes",IF(#REF!="","P",""),""),"")</f>
        <v/>
      </c>
      <c r="AD278" s="93" t="str">
        <f t="shared" si="63"/>
        <v/>
      </c>
      <c r="AE278" s="93" t="str">
        <f t="shared" si="64"/>
        <v/>
      </c>
      <c r="AF278" s="93" t="str">
        <f t="shared" si="65"/>
        <v/>
      </c>
      <c r="BO278" s="64" t="str">
        <f t="shared" si="66"/>
        <v/>
      </c>
      <c r="BP278" s="64" t="str">
        <f t="shared" si="67"/>
        <v/>
      </c>
      <c r="BQ278" s="64" t="str">
        <f t="shared" si="68"/>
        <v/>
      </c>
      <c r="BR278" s="64" t="str">
        <f t="shared" si="69"/>
        <v/>
      </c>
      <c r="BU278" s="64" t="str">
        <f t="shared" si="70"/>
        <v/>
      </c>
      <c r="CY278" s="38" t="str">
        <f t="shared" si="73"/>
        <v>P</v>
      </c>
    </row>
    <row r="279" spans="1:103" ht="20.100000000000001" customHeight="1" x14ac:dyDescent="0.3">
      <c r="A279" s="82">
        <f>ROW()</f>
        <v>279</v>
      </c>
      <c r="B279" s="129" t="str">
        <f t="shared" si="71"/>
        <v/>
      </c>
      <c r="C279" s="129" t="str">
        <f t="shared" si="60"/>
        <v/>
      </c>
      <c r="D279" s="129" t="str">
        <f>IF(C279="","",COUNTIFS(C$11:C279,"&gt;0"))</f>
        <v/>
      </c>
      <c r="E279" s="52"/>
      <c r="F279" s="53"/>
      <c r="G279" s="53"/>
      <c r="H279" s="52"/>
      <c r="I279" s="163"/>
      <c r="J279" s="63"/>
      <c r="K279" s="246"/>
      <c r="L279" s="245" t="str">
        <f t="shared" si="74"/>
        <v/>
      </c>
      <c r="M279" s="173" t="str">
        <f>IFERROR(VLOOKUP(J279,Lists!J$4:L$653,2,FALSE),"")</f>
        <v/>
      </c>
      <c r="N279" s="174" t="str">
        <f>IFERROR(VLOOKUP(J279,Lists!J$4:L$653,3,FALSE),"")</f>
        <v/>
      </c>
      <c r="O279" s="175" t="str">
        <f t="shared" si="72"/>
        <v/>
      </c>
      <c r="P279" s="61"/>
      <c r="Q279" s="164"/>
      <c r="R279" s="164"/>
      <c r="S279" s="85"/>
      <c r="T279" s="97"/>
      <c r="U279" s="52"/>
      <c r="V279" s="85"/>
      <c r="W279" s="98"/>
      <c r="X279" s="107"/>
      <c r="Y279" s="79" t="str">
        <f>IFERROR(VLOOKUP(I279,Lists!A$4:B$11,2,FALSE),"")</f>
        <v/>
      </c>
      <c r="Z279" s="79" t="str">
        <f>IFERROR(VLOOKUP(#REF!,Lists!A$12:B$67,2,FALSE),"")</f>
        <v/>
      </c>
      <c r="AA279" s="82" t="str">
        <f t="shared" si="61"/>
        <v>P</v>
      </c>
      <c r="AB279" s="93" t="str">
        <f t="shared" si="62"/>
        <v>P</v>
      </c>
      <c r="AC279" s="93" t="str">
        <f>IF(L279&lt;&gt;0,IF(S279="Yes",IF(#REF!="","P",""),""),"")</f>
        <v/>
      </c>
      <c r="AD279" s="93" t="str">
        <f t="shared" si="63"/>
        <v/>
      </c>
      <c r="AE279" s="93" t="str">
        <f t="shared" si="64"/>
        <v/>
      </c>
      <c r="AF279" s="93" t="str">
        <f t="shared" si="65"/>
        <v/>
      </c>
      <c r="BO279" s="64" t="str">
        <f t="shared" si="66"/>
        <v/>
      </c>
      <c r="BP279" s="64" t="str">
        <f t="shared" si="67"/>
        <v/>
      </c>
      <c r="BQ279" s="64" t="str">
        <f t="shared" si="68"/>
        <v/>
      </c>
      <c r="BR279" s="64" t="str">
        <f t="shared" si="69"/>
        <v/>
      </c>
      <c r="BU279" s="64" t="str">
        <f t="shared" si="70"/>
        <v/>
      </c>
      <c r="CY279" s="38" t="str">
        <f t="shared" si="73"/>
        <v>P</v>
      </c>
    </row>
    <row r="280" spans="1:103" ht="20.100000000000001" customHeight="1" x14ac:dyDescent="0.3">
      <c r="A280" s="82">
        <f>ROW()</f>
        <v>280</v>
      </c>
      <c r="B280" s="129" t="str">
        <f t="shared" si="71"/>
        <v/>
      </c>
      <c r="C280" s="129" t="str">
        <f t="shared" si="60"/>
        <v/>
      </c>
      <c r="D280" s="129" t="str">
        <f>IF(C280="","",COUNTIFS(C$11:C280,"&gt;0"))</f>
        <v/>
      </c>
      <c r="E280" s="52"/>
      <c r="F280" s="53"/>
      <c r="G280" s="53"/>
      <c r="H280" s="52"/>
      <c r="I280" s="163"/>
      <c r="J280" s="63"/>
      <c r="K280" s="246"/>
      <c r="L280" s="245" t="str">
        <f t="shared" si="74"/>
        <v/>
      </c>
      <c r="M280" s="173" t="str">
        <f>IFERROR(VLOOKUP(J280,Lists!J$4:L$653,2,FALSE),"")</f>
        <v/>
      </c>
      <c r="N280" s="174" t="str">
        <f>IFERROR(VLOOKUP(J280,Lists!J$4:L$653,3,FALSE),"")</f>
        <v/>
      </c>
      <c r="O280" s="175" t="str">
        <f t="shared" si="72"/>
        <v/>
      </c>
      <c r="P280" s="61"/>
      <c r="Q280" s="164"/>
      <c r="R280" s="164"/>
      <c r="S280" s="85"/>
      <c r="T280" s="97"/>
      <c r="U280" s="52"/>
      <c r="V280" s="85"/>
      <c r="W280" s="98"/>
      <c r="X280" s="107"/>
      <c r="Y280" s="79" t="str">
        <f>IFERROR(VLOOKUP(I280,Lists!A$4:B$11,2,FALSE),"")</f>
        <v/>
      </c>
      <c r="Z280" s="79" t="str">
        <f>IFERROR(VLOOKUP(#REF!,Lists!A$12:B$67,2,FALSE),"")</f>
        <v/>
      </c>
      <c r="AA280" s="82" t="str">
        <f t="shared" si="61"/>
        <v>P</v>
      </c>
      <c r="AB280" s="93" t="str">
        <f t="shared" si="62"/>
        <v>P</v>
      </c>
      <c r="AC280" s="93" t="str">
        <f>IF(L280&lt;&gt;0,IF(S280="Yes",IF(#REF!="","P",""),""),"")</f>
        <v/>
      </c>
      <c r="AD280" s="93" t="str">
        <f t="shared" si="63"/>
        <v/>
      </c>
      <c r="AE280" s="93" t="str">
        <f t="shared" si="64"/>
        <v/>
      </c>
      <c r="AF280" s="93" t="str">
        <f t="shared" si="65"/>
        <v/>
      </c>
      <c r="BO280" s="64" t="str">
        <f t="shared" si="66"/>
        <v/>
      </c>
      <c r="BP280" s="64" t="str">
        <f t="shared" si="67"/>
        <v/>
      </c>
      <c r="BQ280" s="64" t="str">
        <f t="shared" si="68"/>
        <v/>
      </c>
      <c r="BR280" s="64" t="str">
        <f t="shared" si="69"/>
        <v/>
      </c>
      <c r="BU280" s="64" t="str">
        <f t="shared" si="70"/>
        <v/>
      </c>
      <c r="CY280" s="38" t="str">
        <f t="shared" si="73"/>
        <v>P</v>
      </c>
    </row>
    <row r="281" spans="1:103" ht="20.100000000000001" customHeight="1" x14ac:dyDescent="0.3">
      <c r="A281" s="82">
        <f>ROW()</f>
        <v>281</v>
      </c>
      <c r="B281" s="129" t="str">
        <f t="shared" si="71"/>
        <v/>
      </c>
      <c r="C281" s="129" t="str">
        <f t="shared" si="60"/>
        <v/>
      </c>
      <c r="D281" s="129" t="str">
        <f>IF(C281="","",COUNTIFS(C$11:C281,"&gt;0"))</f>
        <v/>
      </c>
      <c r="E281" s="52"/>
      <c r="F281" s="53"/>
      <c r="G281" s="53"/>
      <c r="H281" s="52"/>
      <c r="I281" s="163"/>
      <c r="J281" s="63"/>
      <c r="K281" s="246"/>
      <c r="L281" s="245" t="str">
        <f t="shared" si="74"/>
        <v/>
      </c>
      <c r="M281" s="173" t="str">
        <f>IFERROR(VLOOKUP(J281,Lists!J$4:L$653,2,FALSE),"")</f>
        <v/>
      </c>
      <c r="N281" s="174" t="str">
        <f>IFERROR(VLOOKUP(J281,Lists!J$4:L$653,3,FALSE),"")</f>
        <v/>
      </c>
      <c r="O281" s="175" t="str">
        <f t="shared" si="72"/>
        <v/>
      </c>
      <c r="P281" s="61"/>
      <c r="Q281" s="164"/>
      <c r="R281" s="164"/>
      <c r="S281" s="85"/>
      <c r="T281" s="97"/>
      <c r="U281" s="52"/>
      <c r="V281" s="85"/>
      <c r="W281" s="98"/>
      <c r="X281" s="107"/>
      <c r="Y281" s="79" t="str">
        <f>IFERROR(VLOOKUP(I281,Lists!A$4:B$11,2,FALSE),"")</f>
        <v/>
      </c>
      <c r="Z281" s="79" t="str">
        <f>IFERROR(VLOOKUP(#REF!,Lists!A$12:B$67,2,FALSE),"")</f>
        <v/>
      </c>
      <c r="AA281" s="82" t="str">
        <f t="shared" si="61"/>
        <v>P</v>
      </c>
      <c r="AB281" s="93" t="str">
        <f t="shared" si="62"/>
        <v>P</v>
      </c>
      <c r="AC281" s="93" t="str">
        <f>IF(L281&lt;&gt;0,IF(S281="Yes",IF(#REF!="","P",""),""),"")</f>
        <v/>
      </c>
      <c r="AD281" s="93" t="str">
        <f t="shared" si="63"/>
        <v/>
      </c>
      <c r="AE281" s="93" t="str">
        <f t="shared" si="64"/>
        <v/>
      </c>
      <c r="AF281" s="93" t="str">
        <f t="shared" si="65"/>
        <v/>
      </c>
      <c r="BO281" s="64" t="str">
        <f t="shared" si="66"/>
        <v/>
      </c>
      <c r="BP281" s="64" t="str">
        <f t="shared" si="67"/>
        <v/>
      </c>
      <c r="BQ281" s="64" t="str">
        <f t="shared" si="68"/>
        <v/>
      </c>
      <c r="BR281" s="64" t="str">
        <f t="shared" si="69"/>
        <v/>
      </c>
      <c r="BU281" s="64" t="str">
        <f t="shared" si="70"/>
        <v/>
      </c>
      <c r="CY281" s="38" t="str">
        <f t="shared" si="73"/>
        <v>P</v>
      </c>
    </row>
    <row r="282" spans="1:103" ht="20.100000000000001" customHeight="1" x14ac:dyDescent="0.3">
      <c r="A282" s="82">
        <f>ROW()</f>
        <v>282</v>
      </c>
      <c r="B282" s="129" t="str">
        <f t="shared" si="71"/>
        <v/>
      </c>
      <c r="C282" s="129" t="str">
        <f t="shared" si="60"/>
        <v/>
      </c>
      <c r="D282" s="129" t="str">
        <f>IF(C282="","",COUNTIFS(C$11:C282,"&gt;0"))</f>
        <v/>
      </c>
      <c r="E282" s="52"/>
      <c r="F282" s="53"/>
      <c r="G282" s="53"/>
      <c r="H282" s="52"/>
      <c r="I282" s="163"/>
      <c r="J282" s="63"/>
      <c r="K282" s="246"/>
      <c r="L282" s="245" t="str">
        <f t="shared" si="74"/>
        <v/>
      </c>
      <c r="M282" s="173" t="str">
        <f>IFERROR(VLOOKUP(J282,Lists!J$4:L$653,2,FALSE),"")</f>
        <v/>
      </c>
      <c r="N282" s="174" t="str">
        <f>IFERROR(VLOOKUP(J282,Lists!J$4:L$653,3,FALSE),"")</f>
        <v/>
      </c>
      <c r="O282" s="175" t="str">
        <f t="shared" si="72"/>
        <v/>
      </c>
      <c r="P282" s="61"/>
      <c r="Q282" s="164"/>
      <c r="R282" s="164"/>
      <c r="S282" s="85"/>
      <c r="T282" s="97"/>
      <c r="U282" s="52"/>
      <c r="V282" s="85"/>
      <c r="W282" s="98"/>
      <c r="X282" s="107"/>
      <c r="Y282" s="79" t="str">
        <f>IFERROR(VLOOKUP(I282,Lists!A$4:B$11,2,FALSE),"")</f>
        <v/>
      </c>
      <c r="Z282" s="79" t="str">
        <f>IFERROR(VLOOKUP(#REF!,Lists!A$12:B$67,2,FALSE),"")</f>
        <v/>
      </c>
      <c r="AA282" s="82" t="str">
        <f t="shared" si="61"/>
        <v>P</v>
      </c>
      <c r="AB282" s="93" t="str">
        <f t="shared" si="62"/>
        <v>P</v>
      </c>
      <c r="AC282" s="93" t="str">
        <f>IF(L282&lt;&gt;0,IF(S282="Yes",IF(#REF!="","P",""),""),"")</f>
        <v/>
      </c>
      <c r="AD282" s="93" t="str">
        <f t="shared" si="63"/>
        <v/>
      </c>
      <c r="AE282" s="93" t="str">
        <f t="shared" si="64"/>
        <v/>
      </c>
      <c r="AF282" s="93" t="str">
        <f t="shared" si="65"/>
        <v/>
      </c>
      <c r="BO282" s="64" t="str">
        <f t="shared" si="66"/>
        <v/>
      </c>
      <c r="BP282" s="64" t="str">
        <f t="shared" si="67"/>
        <v/>
      </c>
      <c r="BQ282" s="64" t="str">
        <f t="shared" si="68"/>
        <v/>
      </c>
      <c r="BR282" s="64" t="str">
        <f t="shared" si="69"/>
        <v/>
      </c>
      <c r="BU282" s="64" t="str">
        <f t="shared" si="70"/>
        <v/>
      </c>
      <c r="CY282" s="38" t="str">
        <f t="shared" si="73"/>
        <v>P</v>
      </c>
    </row>
    <row r="283" spans="1:103" ht="20.100000000000001" customHeight="1" x14ac:dyDescent="0.3">
      <c r="A283" s="82">
        <f>ROW()</f>
        <v>283</v>
      </c>
      <c r="B283" s="129" t="str">
        <f t="shared" si="71"/>
        <v/>
      </c>
      <c r="C283" s="129" t="str">
        <f t="shared" si="60"/>
        <v/>
      </c>
      <c r="D283" s="129" t="str">
        <f>IF(C283="","",COUNTIFS(C$11:C283,"&gt;0"))</f>
        <v/>
      </c>
      <c r="E283" s="52"/>
      <c r="F283" s="53"/>
      <c r="G283" s="53"/>
      <c r="H283" s="52"/>
      <c r="I283" s="163"/>
      <c r="J283" s="63"/>
      <c r="K283" s="246"/>
      <c r="L283" s="245" t="str">
        <f t="shared" si="74"/>
        <v/>
      </c>
      <c r="M283" s="173" t="str">
        <f>IFERROR(VLOOKUP(J283,Lists!J$4:L$653,2,FALSE),"")</f>
        <v/>
      </c>
      <c r="N283" s="174" t="str">
        <f>IFERROR(VLOOKUP(J283,Lists!J$4:L$653,3,FALSE),"")</f>
        <v/>
      </c>
      <c r="O283" s="175" t="str">
        <f t="shared" si="72"/>
        <v/>
      </c>
      <c r="P283" s="61"/>
      <c r="Q283" s="164"/>
      <c r="R283" s="164"/>
      <c r="S283" s="85"/>
      <c r="T283" s="97"/>
      <c r="U283" s="52"/>
      <c r="V283" s="85"/>
      <c r="W283" s="98"/>
      <c r="X283" s="107"/>
      <c r="Y283" s="79" t="str">
        <f>IFERROR(VLOOKUP(I283,Lists!A$4:B$11,2,FALSE),"")</f>
        <v/>
      </c>
      <c r="Z283" s="79" t="str">
        <f>IFERROR(VLOOKUP(#REF!,Lists!A$12:B$67,2,FALSE),"")</f>
        <v/>
      </c>
      <c r="AA283" s="82" t="str">
        <f t="shared" si="61"/>
        <v>P</v>
      </c>
      <c r="AB283" s="93" t="str">
        <f t="shared" si="62"/>
        <v>P</v>
      </c>
      <c r="AC283" s="93" t="str">
        <f>IF(L283&lt;&gt;0,IF(S283="Yes",IF(#REF!="","P",""),""),"")</f>
        <v/>
      </c>
      <c r="AD283" s="93" t="str">
        <f t="shared" si="63"/>
        <v/>
      </c>
      <c r="AE283" s="93" t="str">
        <f t="shared" si="64"/>
        <v/>
      </c>
      <c r="AF283" s="93" t="str">
        <f t="shared" si="65"/>
        <v/>
      </c>
      <c r="BO283" s="64" t="str">
        <f t="shared" si="66"/>
        <v/>
      </c>
      <c r="BP283" s="64" t="str">
        <f t="shared" si="67"/>
        <v/>
      </c>
      <c r="BQ283" s="64" t="str">
        <f t="shared" si="68"/>
        <v/>
      </c>
      <c r="BR283" s="64" t="str">
        <f t="shared" si="69"/>
        <v/>
      </c>
      <c r="BU283" s="64" t="str">
        <f t="shared" si="70"/>
        <v/>
      </c>
      <c r="CY283" s="38" t="str">
        <f t="shared" si="73"/>
        <v>P</v>
      </c>
    </row>
    <row r="284" spans="1:103" ht="20.100000000000001" customHeight="1" x14ac:dyDescent="0.3">
      <c r="A284" s="82">
        <f>ROW()</f>
        <v>284</v>
      </c>
      <c r="B284" s="129" t="str">
        <f t="shared" si="71"/>
        <v/>
      </c>
      <c r="C284" s="129" t="str">
        <f t="shared" si="60"/>
        <v/>
      </c>
      <c r="D284" s="129" t="str">
        <f>IF(C284="","",COUNTIFS(C$11:C284,"&gt;0"))</f>
        <v/>
      </c>
      <c r="E284" s="52"/>
      <c r="F284" s="53"/>
      <c r="G284" s="53"/>
      <c r="H284" s="52"/>
      <c r="I284" s="163"/>
      <c r="J284" s="63"/>
      <c r="K284" s="246"/>
      <c r="L284" s="245" t="str">
        <f t="shared" si="74"/>
        <v/>
      </c>
      <c r="M284" s="173" t="str">
        <f>IFERROR(VLOOKUP(J284,Lists!J$4:L$653,2,FALSE),"")</f>
        <v/>
      </c>
      <c r="N284" s="174" t="str">
        <f>IFERROR(VLOOKUP(J284,Lists!J$4:L$653,3,FALSE),"")</f>
        <v/>
      </c>
      <c r="O284" s="175" t="str">
        <f t="shared" si="72"/>
        <v/>
      </c>
      <c r="P284" s="61"/>
      <c r="Q284" s="164"/>
      <c r="R284" s="164"/>
      <c r="S284" s="85"/>
      <c r="T284" s="97"/>
      <c r="U284" s="52"/>
      <c r="V284" s="85"/>
      <c r="W284" s="98"/>
      <c r="X284" s="107"/>
      <c r="Y284" s="79" t="str">
        <f>IFERROR(VLOOKUP(I284,Lists!A$4:B$11,2,FALSE),"")</f>
        <v/>
      </c>
      <c r="Z284" s="79" t="str">
        <f>IFERROR(VLOOKUP(#REF!,Lists!A$12:B$67,2,FALSE),"")</f>
        <v/>
      </c>
      <c r="AA284" s="82" t="str">
        <f t="shared" si="61"/>
        <v>P</v>
      </c>
      <c r="AB284" s="93" t="str">
        <f t="shared" si="62"/>
        <v>P</v>
      </c>
      <c r="AC284" s="93" t="str">
        <f>IF(L284&lt;&gt;0,IF(S284="Yes",IF(#REF!="","P",""),""),"")</f>
        <v/>
      </c>
      <c r="AD284" s="93" t="str">
        <f t="shared" si="63"/>
        <v/>
      </c>
      <c r="AE284" s="93" t="str">
        <f t="shared" si="64"/>
        <v/>
      </c>
      <c r="AF284" s="93" t="str">
        <f t="shared" si="65"/>
        <v/>
      </c>
      <c r="BO284" s="64" t="str">
        <f t="shared" si="66"/>
        <v/>
      </c>
      <c r="BP284" s="64" t="str">
        <f t="shared" si="67"/>
        <v/>
      </c>
      <c r="BQ284" s="64" t="str">
        <f t="shared" si="68"/>
        <v/>
      </c>
      <c r="BR284" s="64" t="str">
        <f t="shared" si="69"/>
        <v/>
      </c>
      <c r="BU284" s="64" t="str">
        <f t="shared" si="70"/>
        <v/>
      </c>
      <c r="CY284" s="38" t="str">
        <f t="shared" si="73"/>
        <v>P</v>
      </c>
    </row>
    <row r="285" spans="1:103" ht="20.100000000000001" customHeight="1" x14ac:dyDescent="0.3">
      <c r="A285" s="82">
        <f>ROW()</f>
        <v>285</v>
      </c>
      <c r="B285" s="129" t="str">
        <f t="shared" si="71"/>
        <v/>
      </c>
      <c r="C285" s="129" t="str">
        <f t="shared" si="60"/>
        <v/>
      </c>
      <c r="D285" s="129" t="str">
        <f>IF(C285="","",COUNTIFS(C$11:C285,"&gt;0"))</f>
        <v/>
      </c>
      <c r="E285" s="52"/>
      <c r="F285" s="53"/>
      <c r="G285" s="53"/>
      <c r="H285" s="52"/>
      <c r="I285" s="163"/>
      <c r="J285" s="63"/>
      <c r="K285" s="246"/>
      <c r="L285" s="245" t="str">
        <f t="shared" si="74"/>
        <v/>
      </c>
      <c r="M285" s="173" t="str">
        <f>IFERROR(VLOOKUP(J285,Lists!J$4:L$653,2,FALSE),"")</f>
        <v/>
      </c>
      <c r="N285" s="174" t="str">
        <f>IFERROR(VLOOKUP(J285,Lists!J$4:L$653,3,FALSE),"")</f>
        <v/>
      </c>
      <c r="O285" s="175" t="str">
        <f t="shared" si="72"/>
        <v/>
      </c>
      <c r="P285" s="61"/>
      <c r="Q285" s="164"/>
      <c r="R285" s="164"/>
      <c r="S285" s="85"/>
      <c r="T285" s="97"/>
      <c r="U285" s="52"/>
      <c r="V285" s="85"/>
      <c r="W285" s="98"/>
      <c r="X285" s="107"/>
      <c r="Y285" s="79" t="str">
        <f>IFERROR(VLOOKUP(I285,Lists!A$4:B$11,2,FALSE),"")</f>
        <v/>
      </c>
      <c r="Z285" s="79" t="str">
        <f>IFERROR(VLOOKUP(#REF!,Lists!A$12:B$67,2,FALSE),"")</f>
        <v/>
      </c>
      <c r="AA285" s="82" t="str">
        <f t="shared" si="61"/>
        <v>P</v>
      </c>
      <c r="AB285" s="93" t="str">
        <f t="shared" si="62"/>
        <v>P</v>
      </c>
      <c r="AC285" s="93" t="str">
        <f>IF(L285&lt;&gt;0,IF(S285="Yes",IF(#REF!="","P",""),""),"")</f>
        <v/>
      </c>
      <c r="AD285" s="93" t="str">
        <f t="shared" si="63"/>
        <v/>
      </c>
      <c r="AE285" s="93" t="str">
        <f t="shared" si="64"/>
        <v/>
      </c>
      <c r="AF285" s="93" t="str">
        <f t="shared" si="65"/>
        <v/>
      </c>
      <c r="BO285" s="64" t="str">
        <f t="shared" si="66"/>
        <v/>
      </c>
      <c r="BP285" s="64" t="str">
        <f t="shared" si="67"/>
        <v/>
      </c>
      <c r="BQ285" s="64" t="str">
        <f t="shared" si="68"/>
        <v/>
      </c>
      <c r="BR285" s="64" t="str">
        <f t="shared" si="69"/>
        <v/>
      </c>
      <c r="BU285" s="64" t="str">
        <f t="shared" si="70"/>
        <v/>
      </c>
      <c r="CY285" s="38" t="str">
        <f t="shared" si="73"/>
        <v>P</v>
      </c>
    </row>
    <row r="286" spans="1:103" ht="20.100000000000001" customHeight="1" x14ac:dyDescent="0.3">
      <c r="A286" s="82">
        <f>ROW()</f>
        <v>286</v>
      </c>
      <c r="B286" s="129" t="str">
        <f t="shared" si="71"/>
        <v/>
      </c>
      <c r="C286" s="129" t="str">
        <f t="shared" si="60"/>
        <v/>
      </c>
      <c r="D286" s="129" t="str">
        <f>IF(C286="","",COUNTIFS(C$11:C286,"&gt;0"))</f>
        <v/>
      </c>
      <c r="E286" s="52"/>
      <c r="F286" s="53"/>
      <c r="G286" s="53"/>
      <c r="H286" s="52"/>
      <c r="I286" s="163"/>
      <c r="J286" s="63"/>
      <c r="K286" s="246"/>
      <c r="L286" s="245" t="str">
        <f t="shared" si="74"/>
        <v/>
      </c>
      <c r="M286" s="173" t="str">
        <f>IFERROR(VLOOKUP(J286,Lists!J$4:L$653,2,FALSE),"")</f>
        <v/>
      </c>
      <c r="N286" s="174" t="str">
        <f>IFERROR(VLOOKUP(J286,Lists!J$4:L$653,3,FALSE),"")</f>
        <v/>
      </c>
      <c r="O286" s="175" t="str">
        <f t="shared" si="72"/>
        <v/>
      </c>
      <c r="P286" s="61"/>
      <c r="Q286" s="164"/>
      <c r="R286" s="164"/>
      <c r="S286" s="85"/>
      <c r="T286" s="97"/>
      <c r="U286" s="52"/>
      <c r="V286" s="85"/>
      <c r="W286" s="98"/>
      <c r="X286" s="107"/>
      <c r="Y286" s="79" t="str">
        <f>IFERROR(VLOOKUP(I286,Lists!A$4:B$11,2,FALSE),"")</f>
        <v/>
      </c>
      <c r="Z286" s="79" t="str">
        <f>IFERROR(VLOOKUP(#REF!,Lists!A$12:B$67,2,FALSE),"")</f>
        <v/>
      </c>
      <c r="AA286" s="82" t="str">
        <f t="shared" si="61"/>
        <v>P</v>
      </c>
      <c r="AB286" s="93" t="str">
        <f t="shared" si="62"/>
        <v>P</v>
      </c>
      <c r="AC286" s="93" t="str">
        <f>IF(L286&lt;&gt;0,IF(S286="Yes",IF(#REF!="","P",""),""),"")</f>
        <v/>
      </c>
      <c r="AD286" s="93" t="str">
        <f t="shared" si="63"/>
        <v/>
      </c>
      <c r="AE286" s="93" t="str">
        <f t="shared" si="64"/>
        <v/>
      </c>
      <c r="AF286" s="93" t="str">
        <f t="shared" si="65"/>
        <v/>
      </c>
      <c r="BO286" s="64" t="str">
        <f t="shared" si="66"/>
        <v/>
      </c>
      <c r="BP286" s="64" t="str">
        <f t="shared" si="67"/>
        <v/>
      </c>
      <c r="BQ286" s="64" t="str">
        <f t="shared" si="68"/>
        <v/>
      </c>
      <c r="BR286" s="64" t="str">
        <f t="shared" si="69"/>
        <v/>
      </c>
      <c r="BU286" s="64" t="str">
        <f t="shared" si="70"/>
        <v/>
      </c>
      <c r="CY286" s="38" t="str">
        <f t="shared" si="73"/>
        <v>P</v>
      </c>
    </row>
    <row r="287" spans="1:103" ht="20.100000000000001" customHeight="1" x14ac:dyDescent="0.3">
      <c r="A287" s="82">
        <f>ROW()</f>
        <v>287</v>
      </c>
      <c r="B287" s="129" t="str">
        <f t="shared" si="71"/>
        <v/>
      </c>
      <c r="C287" s="129" t="str">
        <f t="shared" si="60"/>
        <v/>
      </c>
      <c r="D287" s="129" t="str">
        <f>IF(C287="","",COUNTIFS(C$11:C287,"&gt;0"))</f>
        <v/>
      </c>
      <c r="E287" s="52"/>
      <c r="F287" s="53"/>
      <c r="G287" s="53"/>
      <c r="H287" s="52"/>
      <c r="I287" s="163"/>
      <c r="J287" s="63"/>
      <c r="K287" s="246"/>
      <c r="L287" s="245" t="str">
        <f t="shared" si="74"/>
        <v/>
      </c>
      <c r="M287" s="173" t="str">
        <f>IFERROR(VLOOKUP(J287,Lists!J$4:L$653,2,FALSE),"")</f>
        <v/>
      </c>
      <c r="N287" s="174" t="str">
        <f>IFERROR(VLOOKUP(J287,Lists!J$4:L$653,3,FALSE),"")</f>
        <v/>
      </c>
      <c r="O287" s="175" t="str">
        <f t="shared" si="72"/>
        <v/>
      </c>
      <c r="P287" s="61"/>
      <c r="Q287" s="164"/>
      <c r="R287" s="164"/>
      <c r="S287" s="85"/>
      <c r="T287" s="97"/>
      <c r="U287" s="52"/>
      <c r="V287" s="85"/>
      <c r="W287" s="98"/>
      <c r="X287" s="107"/>
      <c r="Y287" s="79" t="str">
        <f>IFERROR(VLOOKUP(I287,Lists!A$4:B$11,2,FALSE),"")</f>
        <v/>
      </c>
      <c r="Z287" s="79" t="str">
        <f>IFERROR(VLOOKUP(#REF!,Lists!A$12:B$67,2,FALSE),"")</f>
        <v/>
      </c>
      <c r="AA287" s="82" t="str">
        <f t="shared" si="61"/>
        <v>P</v>
      </c>
      <c r="AB287" s="93" t="str">
        <f t="shared" si="62"/>
        <v>P</v>
      </c>
      <c r="AC287" s="93" t="str">
        <f>IF(L287&lt;&gt;0,IF(S287="Yes",IF(#REF!="","P",""),""),"")</f>
        <v/>
      </c>
      <c r="AD287" s="93" t="str">
        <f t="shared" si="63"/>
        <v/>
      </c>
      <c r="AE287" s="93" t="str">
        <f t="shared" si="64"/>
        <v/>
      </c>
      <c r="AF287" s="93" t="str">
        <f t="shared" si="65"/>
        <v/>
      </c>
      <c r="BO287" s="64" t="str">
        <f t="shared" si="66"/>
        <v/>
      </c>
      <c r="BP287" s="64" t="str">
        <f t="shared" si="67"/>
        <v/>
      </c>
      <c r="BQ287" s="64" t="str">
        <f t="shared" si="68"/>
        <v/>
      </c>
      <c r="BR287" s="64" t="str">
        <f t="shared" si="69"/>
        <v/>
      </c>
      <c r="BU287" s="64" t="str">
        <f t="shared" si="70"/>
        <v/>
      </c>
      <c r="CY287" s="38" t="str">
        <f t="shared" si="73"/>
        <v>P</v>
      </c>
    </row>
    <row r="288" spans="1:103" ht="20.100000000000001" customHeight="1" x14ac:dyDescent="0.3">
      <c r="A288" s="82">
        <f>ROW()</f>
        <v>288</v>
      </c>
      <c r="B288" s="129" t="str">
        <f t="shared" si="71"/>
        <v/>
      </c>
      <c r="C288" s="129" t="str">
        <f t="shared" si="60"/>
        <v/>
      </c>
      <c r="D288" s="129" t="str">
        <f>IF(C288="","",COUNTIFS(C$11:C288,"&gt;0"))</f>
        <v/>
      </c>
      <c r="E288" s="52"/>
      <c r="F288" s="53"/>
      <c r="G288" s="53"/>
      <c r="H288" s="52"/>
      <c r="I288" s="163"/>
      <c r="J288" s="63"/>
      <c r="K288" s="246"/>
      <c r="L288" s="245" t="str">
        <f t="shared" si="74"/>
        <v/>
      </c>
      <c r="M288" s="173" t="str">
        <f>IFERROR(VLOOKUP(J288,Lists!J$4:L$653,2,FALSE),"")</f>
        <v/>
      </c>
      <c r="N288" s="174" t="str">
        <f>IFERROR(VLOOKUP(J288,Lists!J$4:L$653,3,FALSE),"")</f>
        <v/>
      </c>
      <c r="O288" s="175" t="str">
        <f t="shared" si="72"/>
        <v/>
      </c>
      <c r="P288" s="61"/>
      <c r="Q288" s="164"/>
      <c r="R288" s="164"/>
      <c r="S288" s="85"/>
      <c r="T288" s="97"/>
      <c r="U288" s="52"/>
      <c r="V288" s="85"/>
      <c r="W288" s="98"/>
      <c r="X288" s="107"/>
      <c r="Y288" s="79" t="str">
        <f>IFERROR(VLOOKUP(I288,Lists!A$4:B$11,2,FALSE),"")</f>
        <v/>
      </c>
      <c r="Z288" s="79" t="str">
        <f>IFERROR(VLOOKUP(#REF!,Lists!A$12:B$67,2,FALSE),"")</f>
        <v/>
      </c>
      <c r="AA288" s="82" t="str">
        <f t="shared" si="61"/>
        <v>P</v>
      </c>
      <c r="AB288" s="93" t="str">
        <f t="shared" si="62"/>
        <v>P</v>
      </c>
      <c r="AC288" s="93" t="str">
        <f>IF(L288&lt;&gt;0,IF(S288="Yes",IF(#REF!="","P",""),""),"")</f>
        <v/>
      </c>
      <c r="AD288" s="93" t="str">
        <f t="shared" si="63"/>
        <v/>
      </c>
      <c r="AE288" s="93" t="str">
        <f t="shared" si="64"/>
        <v/>
      </c>
      <c r="AF288" s="93" t="str">
        <f t="shared" si="65"/>
        <v/>
      </c>
      <c r="BO288" s="64" t="str">
        <f t="shared" si="66"/>
        <v/>
      </c>
      <c r="BP288" s="64" t="str">
        <f t="shared" si="67"/>
        <v/>
      </c>
      <c r="BQ288" s="64" t="str">
        <f t="shared" si="68"/>
        <v/>
      </c>
      <c r="BR288" s="64" t="str">
        <f t="shared" si="69"/>
        <v/>
      </c>
      <c r="BU288" s="64" t="str">
        <f t="shared" si="70"/>
        <v/>
      </c>
      <c r="CY288" s="38" t="str">
        <f t="shared" si="73"/>
        <v>P</v>
      </c>
    </row>
    <row r="289" spans="1:103" ht="20.100000000000001" customHeight="1" x14ac:dyDescent="0.3">
      <c r="A289" s="82">
        <f>ROW()</f>
        <v>289</v>
      </c>
      <c r="B289" s="129" t="str">
        <f t="shared" si="71"/>
        <v/>
      </c>
      <c r="C289" s="129" t="str">
        <f t="shared" si="60"/>
        <v/>
      </c>
      <c r="D289" s="129" t="str">
        <f>IF(C289="","",COUNTIFS(C$11:C289,"&gt;0"))</f>
        <v/>
      </c>
      <c r="E289" s="52"/>
      <c r="F289" s="53"/>
      <c r="G289" s="53"/>
      <c r="H289" s="52"/>
      <c r="I289" s="163"/>
      <c r="J289" s="63"/>
      <c r="K289" s="246"/>
      <c r="L289" s="245" t="str">
        <f t="shared" si="74"/>
        <v/>
      </c>
      <c r="M289" s="173" t="str">
        <f>IFERROR(VLOOKUP(J289,Lists!J$4:L$653,2,FALSE),"")</f>
        <v/>
      </c>
      <c r="N289" s="174" t="str">
        <f>IFERROR(VLOOKUP(J289,Lists!J$4:L$653,3,FALSE),"")</f>
        <v/>
      </c>
      <c r="O289" s="175" t="str">
        <f t="shared" si="72"/>
        <v/>
      </c>
      <c r="P289" s="61"/>
      <c r="Q289" s="164"/>
      <c r="R289" s="164"/>
      <c r="S289" s="85"/>
      <c r="T289" s="97"/>
      <c r="U289" s="52"/>
      <c r="V289" s="85"/>
      <c r="W289" s="98"/>
      <c r="X289" s="107"/>
      <c r="Y289" s="79" t="str">
        <f>IFERROR(VLOOKUP(I289,Lists!A$4:B$11,2,FALSE),"")</f>
        <v/>
      </c>
      <c r="Z289" s="79" t="str">
        <f>IFERROR(VLOOKUP(#REF!,Lists!A$12:B$67,2,FALSE),"")</f>
        <v/>
      </c>
      <c r="AA289" s="82" t="str">
        <f t="shared" si="61"/>
        <v>P</v>
      </c>
      <c r="AB289" s="93" t="str">
        <f t="shared" si="62"/>
        <v>P</v>
      </c>
      <c r="AC289" s="93" t="str">
        <f>IF(L289&lt;&gt;0,IF(S289="Yes",IF(#REF!="","P",""),""),"")</f>
        <v/>
      </c>
      <c r="AD289" s="93" t="str">
        <f t="shared" si="63"/>
        <v/>
      </c>
      <c r="AE289" s="93" t="str">
        <f t="shared" si="64"/>
        <v/>
      </c>
      <c r="AF289" s="93" t="str">
        <f t="shared" si="65"/>
        <v/>
      </c>
      <c r="BO289" s="64" t="str">
        <f t="shared" si="66"/>
        <v/>
      </c>
      <c r="BP289" s="64" t="str">
        <f t="shared" si="67"/>
        <v/>
      </c>
      <c r="BQ289" s="64" t="str">
        <f t="shared" si="68"/>
        <v/>
      </c>
      <c r="BR289" s="64" t="str">
        <f t="shared" si="69"/>
        <v/>
      </c>
      <c r="BU289" s="64" t="str">
        <f t="shared" si="70"/>
        <v/>
      </c>
      <c r="CY289" s="38" t="str">
        <f t="shared" si="73"/>
        <v>P</v>
      </c>
    </row>
    <row r="290" spans="1:103" ht="20.100000000000001" customHeight="1" x14ac:dyDescent="0.3">
      <c r="A290" s="82">
        <f>ROW()</f>
        <v>290</v>
      </c>
      <c r="B290" s="129" t="str">
        <f t="shared" si="71"/>
        <v/>
      </c>
      <c r="C290" s="129" t="str">
        <f t="shared" si="60"/>
        <v/>
      </c>
      <c r="D290" s="129" t="str">
        <f>IF(C290="","",COUNTIFS(C$11:C290,"&gt;0"))</f>
        <v/>
      </c>
      <c r="E290" s="52"/>
      <c r="F290" s="53"/>
      <c r="G290" s="53"/>
      <c r="H290" s="52"/>
      <c r="I290" s="163"/>
      <c r="J290" s="63"/>
      <c r="K290" s="246"/>
      <c r="L290" s="245" t="str">
        <f t="shared" si="74"/>
        <v/>
      </c>
      <c r="M290" s="173" t="str">
        <f>IFERROR(VLOOKUP(J290,Lists!J$4:L$653,2,FALSE),"")</f>
        <v/>
      </c>
      <c r="N290" s="174" t="str">
        <f>IFERROR(VLOOKUP(J290,Lists!J$4:L$653,3,FALSE),"")</f>
        <v/>
      </c>
      <c r="O290" s="175" t="str">
        <f t="shared" si="72"/>
        <v/>
      </c>
      <c r="P290" s="61"/>
      <c r="Q290" s="164"/>
      <c r="R290" s="164"/>
      <c r="S290" s="85"/>
      <c r="T290" s="97"/>
      <c r="U290" s="52"/>
      <c r="V290" s="85"/>
      <c r="W290" s="98"/>
      <c r="X290" s="107"/>
      <c r="Y290" s="79" t="str">
        <f>IFERROR(VLOOKUP(I290,Lists!A$4:B$11,2,FALSE),"")</f>
        <v/>
      </c>
      <c r="Z290" s="79" t="str">
        <f>IFERROR(VLOOKUP(#REF!,Lists!A$12:B$67,2,FALSE),"")</f>
        <v/>
      </c>
      <c r="AA290" s="82" t="str">
        <f t="shared" si="61"/>
        <v>P</v>
      </c>
      <c r="AB290" s="93" t="str">
        <f t="shared" si="62"/>
        <v>P</v>
      </c>
      <c r="AC290" s="93" t="str">
        <f>IF(L290&lt;&gt;0,IF(S290="Yes",IF(#REF!="","P",""),""),"")</f>
        <v/>
      </c>
      <c r="AD290" s="93" t="str">
        <f t="shared" si="63"/>
        <v/>
      </c>
      <c r="AE290" s="93" t="str">
        <f t="shared" si="64"/>
        <v/>
      </c>
      <c r="AF290" s="93" t="str">
        <f t="shared" si="65"/>
        <v/>
      </c>
      <c r="BO290" s="64" t="str">
        <f t="shared" si="66"/>
        <v/>
      </c>
      <c r="BP290" s="64" t="str">
        <f t="shared" si="67"/>
        <v/>
      </c>
      <c r="BQ290" s="64" t="str">
        <f t="shared" si="68"/>
        <v/>
      </c>
      <c r="BR290" s="64" t="str">
        <f t="shared" si="69"/>
        <v/>
      </c>
      <c r="BU290" s="64" t="str">
        <f t="shared" si="70"/>
        <v/>
      </c>
      <c r="CY290" s="38" t="str">
        <f t="shared" si="73"/>
        <v>P</v>
      </c>
    </row>
    <row r="291" spans="1:103" ht="20.100000000000001" customHeight="1" x14ac:dyDescent="0.3">
      <c r="A291" s="82">
        <f>ROW()</f>
        <v>291</v>
      </c>
      <c r="B291" s="129" t="str">
        <f t="shared" si="71"/>
        <v/>
      </c>
      <c r="C291" s="129" t="str">
        <f t="shared" si="60"/>
        <v/>
      </c>
      <c r="D291" s="129" t="str">
        <f>IF(C291="","",COUNTIFS(C$11:C291,"&gt;0"))</f>
        <v/>
      </c>
      <c r="E291" s="52"/>
      <c r="F291" s="53"/>
      <c r="G291" s="53"/>
      <c r="H291" s="52"/>
      <c r="I291" s="163"/>
      <c r="J291" s="63"/>
      <c r="K291" s="246"/>
      <c r="L291" s="245" t="str">
        <f t="shared" si="74"/>
        <v/>
      </c>
      <c r="M291" s="173" t="str">
        <f>IFERROR(VLOOKUP(J291,Lists!J$4:L$653,2,FALSE),"")</f>
        <v/>
      </c>
      <c r="N291" s="174" t="str">
        <f>IFERROR(VLOOKUP(J291,Lists!J$4:L$653,3,FALSE),"")</f>
        <v/>
      </c>
      <c r="O291" s="175" t="str">
        <f t="shared" si="72"/>
        <v/>
      </c>
      <c r="P291" s="61"/>
      <c r="Q291" s="164"/>
      <c r="R291" s="164"/>
      <c r="S291" s="85"/>
      <c r="T291" s="97"/>
      <c r="U291" s="52"/>
      <c r="V291" s="85"/>
      <c r="W291" s="98"/>
      <c r="X291" s="107"/>
      <c r="Y291" s="79" t="str">
        <f>IFERROR(VLOOKUP(I291,Lists!A$4:B$11,2,FALSE),"")</f>
        <v/>
      </c>
      <c r="Z291" s="79" t="str">
        <f>IFERROR(VLOOKUP(#REF!,Lists!A$12:B$67,2,FALSE),"")</f>
        <v/>
      </c>
      <c r="AA291" s="82" t="str">
        <f t="shared" si="61"/>
        <v>P</v>
      </c>
      <c r="AB291" s="93" t="str">
        <f t="shared" si="62"/>
        <v>P</v>
      </c>
      <c r="AC291" s="93" t="str">
        <f>IF(L291&lt;&gt;0,IF(S291="Yes",IF(#REF!="","P",""),""),"")</f>
        <v/>
      </c>
      <c r="AD291" s="93" t="str">
        <f t="shared" si="63"/>
        <v/>
      </c>
      <c r="AE291" s="93" t="str">
        <f t="shared" si="64"/>
        <v/>
      </c>
      <c r="AF291" s="93" t="str">
        <f t="shared" si="65"/>
        <v/>
      </c>
      <c r="BO291" s="64" t="str">
        <f t="shared" si="66"/>
        <v/>
      </c>
      <c r="BP291" s="64" t="str">
        <f t="shared" si="67"/>
        <v/>
      </c>
      <c r="BQ291" s="64" t="str">
        <f t="shared" si="68"/>
        <v/>
      </c>
      <c r="BR291" s="64" t="str">
        <f t="shared" si="69"/>
        <v/>
      </c>
      <c r="BU291" s="64" t="str">
        <f t="shared" si="70"/>
        <v/>
      </c>
      <c r="CY291" s="38" t="str">
        <f t="shared" si="73"/>
        <v>P</v>
      </c>
    </row>
    <row r="292" spans="1:103" ht="20.100000000000001" customHeight="1" x14ac:dyDescent="0.3">
      <c r="A292" s="82">
        <f>ROW()</f>
        <v>292</v>
      </c>
      <c r="B292" s="129" t="str">
        <f t="shared" si="71"/>
        <v/>
      </c>
      <c r="C292" s="129" t="str">
        <f t="shared" si="60"/>
        <v/>
      </c>
      <c r="D292" s="129" t="str">
        <f>IF(C292="","",COUNTIFS(C$11:C292,"&gt;0"))</f>
        <v/>
      </c>
      <c r="E292" s="52"/>
      <c r="F292" s="53"/>
      <c r="G292" s="53"/>
      <c r="H292" s="52"/>
      <c r="I292" s="163"/>
      <c r="J292" s="63"/>
      <c r="K292" s="246"/>
      <c r="L292" s="245" t="str">
        <f t="shared" si="74"/>
        <v/>
      </c>
      <c r="M292" s="173" t="str">
        <f>IFERROR(VLOOKUP(J292,Lists!J$4:L$653,2,FALSE),"")</f>
        <v/>
      </c>
      <c r="N292" s="174" t="str">
        <f>IFERROR(VLOOKUP(J292,Lists!J$4:L$653,3,FALSE),"")</f>
        <v/>
      </c>
      <c r="O292" s="175" t="str">
        <f t="shared" si="72"/>
        <v/>
      </c>
      <c r="P292" s="61"/>
      <c r="Q292" s="164"/>
      <c r="R292" s="164"/>
      <c r="S292" s="85"/>
      <c r="T292" s="97"/>
      <c r="U292" s="52"/>
      <c r="V292" s="85"/>
      <c r="W292" s="98"/>
      <c r="X292" s="107"/>
      <c r="Y292" s="79" t="str">
        <f>IFERROR(VLOOKUP(I292,Lists!A$4:B$11,2,FALSE),"")</f>
        <v/>
      </c>
      <c r="Z292" s="79" t="str">
        <f>IFERROR(VLOOKUP(#REF!,Lists!A$12:B$67,2,FALSE),"")</f>
        <v/>
      </c>
      <c r="AA292" s="82" t="str">
        <f t="shared" si="61"/>
        <v>P</v>
      </c>
      <c r="AB292" s="93" t="str">
        <f t="shared" si="62"/>
        <v>P</v>
      </c>
      <c r="AC292" s="93" t="str">
        <f>IF(L292&lt;&gt;0,IF(S292="Yes",IF(#REF!="","P",""),""),"")</f>
        <v/>
      </c>
      <c r="AD292" s="93" t="str">
        <f t="shared" si="63"/>
        <v/>
      </c>
      <c r="AE292" s="93" t="str">
        <f t="shared" si="64"/>
        <v/>
      </c>
      <c r="AF292" s="93" t="str">
        <f t="shared" si="65"/>
        <v/>
      </c>
      <c r="BO292" s="64" t="str">
        <f t="shared" si="66"/>
        <v/>
      </c>
      <c r="BP292" s="64" t="str">
        <f t="shared" si="67"/>
        <v/>
      </c>
      <c r="BQ292" s="64" t="str">
        <f t="shared" si="68"/>
        <v/>
      </c>
      <c r="BR292" s="64" t="str">
        <f t="shared" si="69"/>
        <v/>
      </c>
      <c r="BU292" s="64" t="str">
        <f t="shared" si="70"/>
        <v/>
      </c>
      <c r="CY292" s="38" t="str">
        <f t="shared" si="73"/>
        <v>P</v>
      </c>
    </row>
    <row r="293" spans="1:103" ht="20.100000000000001" customHeight="1" x14ac:dyDescent="0.3">
      <c r="A293" s="82">
        <f>ROW()</f>
        <v>293</v>
      </c>
      <c r="B293" s="129" t="str">
        <f t="shared" si="71"/>
        <v/>
      </c>
      <c r="C293" s="129" t="str">
        <f t="shared" si="60"/>
        <v/>
      </c>
      <c r="D293" s="129" t="str">
        <f>IF(C293="","",COUNTIFS(C$11:C293,"&gt;0"))</f>
        <v/>
      </c>
      <c r="E293" s="52"/>
      <c r="F293" s="53"/>
      <c r="G293" s="53"/>
      <c r="H293" s="52"/>
      <c r="I293" s="163"/>
      <c r="J293" s="63"/>
      <c r="K293" s="246"/>
      <c r="L293" s="245" t="str">
        <f t="shared" si="74"/>
        <v/>
      </c>
      <c r="M293" s="173" t="str">
        <f>IFERROR(VLOOKUP(J293,Lists!J$4:L$653,2,FALSE),"")</f>
        <v/>
      </c>
      <c r="N293" s="174" t="str">
        <f>IFERROR(VLOOKUP(J293,Lists!J$4:L$653,3,FALSE),"")</f>
        <v/>
      </c>
      <c r="O293" s="175" t="str">
        <f t="shared" si="72"/>
        <v/>
      </c>
      <c r="P293" s="61"/>
      <c r="Q293" s="164"/>
      <c r="R293" s="164"/>
      <c r="S293" s="85"/>
      <c r="T293" s="97"/>
      <c r="U293" s="52"/>
      <c r="V293" s="85"/>
      <c r="W293" s="98"/>
      <c r="X293" s="107"/>
      <c r="Y293" s="79" t="str">
        <f>IFERROR(VLOOKUP(I293,Lists!A$4:B$11,2,FALSE),"")</f>
        <v/>
      </c>
      <c r="Z293" s="79" t="str">
        <f>IFERROR(VLOOKUP(#REF!,Lists!A$12:B$67,2,FALSE),"")</f>
        <v/>
      </c>
      <c r="AA293" s="82" t="str">
        <f t="shared" si="61"/>
        <v>P</v>
      </c>
      <c r="AB293" s="93" t="str">
        <f t="shared" si="62"/>
        <v>P</v>
      </c>
      <c r="AC293" s="93" t="str">
        <f>IF(L293&lt;&gt;0,IF(S293="Yes",IF(#REF!="","P",""),""),"")</f>
        <v/>
      </c>
      <c r="AD293" s="93" t="str">
        <f t="shared" si="63"/>
        <v/>
      </c>
      <c r="AE293" s="93" t="str">
        <f t="shared" si="64"/>
        <v/>
      </c>
      <c r="AF293" s="93" t="str">
        <f t="shared" si="65"/>
        <v/>
      </c>
      <c r="BO293" s="64" t="str">
        <f t="shared" si="66"/>
        <v/>
      </c>
      <c r="BP293" s="64" t="str">
        <f t="shared" si="67"/>
        <v/>
      </c>
      <c r="BQ293" s="64" t="str">
        <f t="shared" si="68"/>
        <v/>
      </c>
      <c r="BR293" s="64" t="str">
        <f t="shared" si="69"/>
        <v/>
      </c>
      <c r="BU293" s="64" t="str">
        <f t="shared" si="70"/>
        <v/>
      </c>
      <c r="CY293" s="38" t="str">
        <f t="shared" si="73"/>
        <v>P</v>
      </c>
    </row>
    <row r="294" spans="1:103" ht="20.100000000000001" customHeight="1" x14ac:dyDescent="0.3">
      <c r="A294" s="82">
        <f>ROW()</f>
        <v>294</v>
      </c>
      <c r="B294" s="129" t="str">
        <f t="shared" si="71"/>
        <v/>
      </c>
      <c r="C294" s="129" t="str">
        <f t="shared" si="60"/>
        <v/>
      </c>
      <c r="D294" s="129" t="str">
        <f>IF(C294="","",COUNTIFS(C$11:C294,"&gt;0"))</f>
        <v/>
      </c>
      <c r="E294" s="52"/>
      <c r="F294" s="53"/>
      <c r="G294" s="53"/>
      <c r="H294" s="52"/>
      <c r="I294" s="163"/>
      <c r="J294" s="63"/>
      <c r="K294" s="246"/>
      <c r="L294" s="245" t="str">
        <f t="shared" si="74"/>
        <v/>
      </c>
      <c r="M294" s="173" t="str">
        <f>IFERROR(VLOOKUP(J294,Lists!J$4:L$653,2,FALSE),"")</f>
        <v/>
      </c>
      <c r="N294" s="174" t="str">
        <f>IFERROR(VLOOKUP(J294,Lists!J$4:L$653,3,FALSE),"")</f>
        <v/>
      </c>
      <c r="O294" s="175" t="str">
        <f t="shared" si="72"/>
        <v/>
      </c>
      <c r="P294" s="61"/>
      <c r="Q294" s="164"/>
      <c r="R294" s="164"/>
      <c r="S294" s="85"/>
      <c r="T294" s="97"/>
      <c r="U294" s="52"/>
      <c r="V294" s="85"/>
      <c r="W294" s="98"/>
      <c r="X294" s="107"/>
      <c r="Y294" s="79" t="str">
        <f>IFERROR(VLOOKUP(I294,Lists!A$4:B$11,2,FALSE),"")</f>
        <v/>
      </c>
      <c r="Z294" s="79" t="str">
        <f>IFERROR(VLOOKUP(#REF!,Lists!A$12:B$67,2,FALSE),"")</f>
        <v/>
      </c>
      <c r="AA294" s="82" t="str">
        <f t="shared" si="61"/>
        <v>P</v>
      </c>
      <c r="AB294" s="93" t="str">
        <f t="shared" si="62"/>
        <v>P</v>
      </c>
      <c r="AC294" s="93" t="str">
        <f>IF(L294&lt;&gt;0,IF(S294="Yes",IF(#REF!="","P",""),""),"")</f>
        <v/>
      </c>
      <c r="AD294" s="93" t="str">
        <f t="shared" si="63"/>
        <v/>
      </c>
      <c r="AE294" s="93" t="str">
        <f t="shared" si="64"/>
        <v/>
      </c>
      <c r="AF294" s="93" t="str">
        <f t="shared" si="65"/>
        <v/>
      </c>
      <c r="BO294" s="64" t="str">
        <f t="shared" si="66"/>
        <v/>
      </c>
      <c r="BP294" s="64" t="str">
        <f t="shared" si="67"/>
        <v/>
      </c>
      <c r="BQ294" s="64" t="str">
        <f t="shared" si="68"/>
        <v/>
      </c>
      <c r="BR294" s="64" t="str">
        <f t="shared" si="69"/>
        <v/>
      </c>
      <c r="BU294" s="64" t="str">
        <f t="shared" si="70"/>
        <v/>
      </c>
      <c r="CY294" s="38" t="str">
        <f t="shared" si="73"/>
        <v>P</v>
      </c>
    </row>
    <row r="295" spans="1:103" ht="20.100000000000001" customHeight="1" x14ac:dyDescent="0.3">
      <c r="A295" s="82">
        <f>ROW()</f>
        <v>295</v>
      </c>
      <c r="B295" s="129" t="str">
        <f t="shared" si="71"/>
        <v/>
      </c>
      <c r="C295" s="129" t="str">
        <f t="shared" si="60"/>
        <v/>
      </c>
      <c r="D295" s="129" t="str">
        <f>IF(C295="","",COUNTIFS(C$11:C295,"&gt;0"))</f>
        <v/>
      </c>
      <c r="E295" s="52"/>
      <c r="F295" s="53"/>
      <c r="G295" s="53"/>
      <c r="H295" s="52"/>
      <c r="I295" s="163"/>
      <c r="J295" s="63"/>
      <c r="K295" s="246"/>
      <c r="L295" s="245" t="str">
        <f t="shared" si="74"/>
        <v/>
      </c>
      <c r="M295" s="173" t="str">
        <f>IFERROR(VLOOKUP(J295,Lists!J$4:L$653,2,FALSE),"")</f>
        <v/>
      </c>
      <c r="N295" s="174" t="str">
        <f>IFERROR(VLOOKUP(J295,Lists!J$4:L$653,3,FALSE),"")</f>
        <v/>
      </c>
      <c r="O295" s="175" t="str">
        <f t="shared" si="72"/>
        <v/>
      </c>
      <c r="P295" s="61"/>
      <c r="Q295" s="164"/>
      <c r="R295" s="164"/>
      <c r="S295" s="85"/>
      <c r="T295" s="97"/>
      <c r="U295" s="52"/>
      <c r="V295" s="85"/>
      <c r="W295" s="98"/>
      <c r="X295" s="107"/>
      <c r="Y295" s="79" t="str">
        <f>IFERROR(VLOOKUP(I295,Lists!A$4:B$11,2,FALSE),"")</f>
        <v/>
      </c>
      <c r="Z295" s="79" t="str">
        <f>IFERROR(VLOOKUP(#REF!,Lists!A$12:B$67,2,FALSE),"")</f>
        <v/>
      </c>
      <c r="AA295" s="82" t="str">
        <f t="shared" si="61"/>
        <v>P</v>
      </c>
      <c r="AB295" s="93" t="str">
        <f t="shared" si="62"/>
        <v>P</v>
      </c>
      <c r="AC295" s="93" t="str">
        <f>IF(L295&lt;&gt;0,IF(S295="Yes",IF(#REF!="","P",""),""),"")</f>
        <v/>
      </c>
      <c r="AD295" s="93" t="str">
        <f t="shared" si="63"/>
        <v/>
      </c>
      <c r="AE295" s="93" t="str">
        <f t="shared" si="64"/>
        <v/>
      </c>
      <c r="AF295" s="93" t="str">
        <f t="shared" si="65"/>
        <v/>
      </c>
      <c r="BO295" s="64" t="str">
        <f t="shared" si="66"/>
        <v/>
      </c>
      <c r="BP295" s="64" t="str">
        <f t="shared" si="67"/>
        <v/>
      </c>
      <c r="BQ295" s="64" t="str">
        <f t="shared" si="68"/>
        <v/>
      </c>
      <c r="BR295" s="64" t="str">
        <f t="shared" si="69"/>
        <v/>
      </c>
      <c r="BU295" s="64" t="str">
        <f t="shared" si="70"/>
        <v/>
      </c>
      <c r="CY295" s="38" t="str">
        <f t="shared" si="73"/>
        <v>P</v>
      </c>
    </row>
    <row r="296" spans="1:103" ht="20.100000000000001" customHeight="1" x14ac:dyDescent="0.3">
      <c r="A296" s="82">
        <f>ROW()</f>
        <v>296</v>
      </c>
      <c r="B296" s="129" t="str">
        <f t="shared" si="71"/>
        <v/>
      </c>
      <c r="C296" s="129" t="str">
        <f t="shared" si="60"/>
        <v/>
      </c>
      <c r="D296" s="129" t="str">
        <f>IF(C296="","",COUNTIFS(C$11:C296,"&gt;0"))</f>
        <v/>
      </c>
      <c r="E296" s="52"/>
      <c r="F296" s="53"/>
      <c r="G296" s="53"/>
      <c r="H296" s="52"/>
      <c r="I296" s="163"/>
      <c r="J296" s="63"/>
      <c r="K296" s="246"/>
      <c r="L296" s="245" t="str">
        <f t="shared" si="74"/>
        <v/>
      </c>
      <c r="M296" s="173" t="str">
        <f>IFERROR(VLOOKUP(J296,Lists!J$4:L$653,2,FALSE),"")</f>
        <v/>
      </c>
      <c r="N296" s="174" t="str">
        <f>IFERROR(VLOOKUP(J296,Lists!J$4:L$653,3,FALSE),"")</f>
        <v/>
      </c>
      <c r="O296" s="175" t="str">
        <f t="shared" si="72"/>
        <v/>
      </c>
      <c r="P296" s="61"/>
      <c r="Q296" s="164"/>
      <c r="R296" s="164"/>
      <c r="S296" s="85"/>
      <c r="T296" s="97"/>
      <c r="U296" s="52"/>
      <c r="V296" s="85"/>
      <c r="W296" s="98"/>
      <c r="X296" s="107"/>
      <c r="Y296" s="79" t="str">
        <f>IFERROR(VLOOKUP(I296,Lists!A$4:B$11,2,FALSE),"")</f>
        <v/>
      </c>
      <c r="Z296" s="79" t="str">
        <f>IFERROR(VLOOKUP(#REF!,Lists!A$12:B$67,2,FALSE),"")</f>
        <v/>
      </c>
      <c r="AA296" s="82" t="str">
        <f t="shared" si="61"/>
        <v>P</v>
      </c>
      <c r="AB296" s="93" t="str">
        <f t="shared" si="62"/>
        <v>P</v>
      </c>
      <c r="AC296" s="93" t="str">
        <f>IF(L296&lt;&gt;0,IF(S296="Yes",IF(#REF!="","P",""),""),"")</f>
        <v/>
      </c>
      <c r="AD296" s="93" t="str">
        <f t="shared" si="63"/>
        <v/>
      </c>
      <c r="AE296" s="93" t="str">
        <f t="shared" si="64"/>
        <v/>
      </c>
      <c r="AF296" s="93" t="str">
        <f t="shared" si="65"/>
        <v/>
      </c>
      <c r="BO296" s="64" t="str">
        <f t="shared" si="66"/>
        <v/>
      </c>
      <c r="BP296" s="64" t="str">
        <f t="shared" si="67"/>
        <v/>
      </c>
      <c r="BQ296" s="64" t="str">
        <f t="shared" si="68"/>
        <v/>
      </c>
      <c r="BR296" s="64" t="str">
        <f t="shared" si="69"/>
        <v/>
      </c>
      <c r="BU296" s="64" t="str">
        <f t="shared" si="70"/>
        <v/>
      </c>
      <c r="CY296" s="38" t="str">
        <f t="shared" si="73"/>
        <v>P</v>
      </c>
    </row>
    <row r="297" spans="1:103" ht="20.100000000000001" customHeight="1" x14ac:dyDescent="0.3">
      <c r="A297" s="82">
        <f>ROW()</f>
        <v>297</v>
      </c>
      <c r="B297" s="129" t="str">
        <f t="shared" si="71"/>
        <v/>
      </c>
      <c r="C297" s="129" t="str">
        <f t="shared" si="60"/>
        <v/>
      </c>
      <c r="D297" s="129" t="str">
        <f>IF(C297="","",COUNTIFS(C$11:C297,"&gt;0"))</f>
        <v/>
      </c>
      <c r="E297" s="52"/>
      <c r="F297" s="53"/>
      <c r="G297" s="53"/>
      <c r="H297" s="52"/>
      <c r="I297" s="163"/>
      <c r="J297" s="63"/>
      <c r="K297" s="246"/>
      <c r="L297" s="245" t="str">
        <f t="shared" si="74"/>
        <v/>
      </c>
      <c r="M297" s="173" t="str">
        <f>IFERROR(VLOOKUP(J297,Lists!J$4:L$653,2,FALSE),"")</f>
        <v/>
      </c>
      <c r="N297" s="174" t="str">
        <f>IFERROR(VLOOKUP(J297,Lists!J$4:L$653,3,FALSE),"")</f>
        <v/>
      </c>
      <c r="O297" s="175" t="str">
        <f t="shared" si="72"/>
        <v/>
      </c>
      <c r="P297" s="61"/>
      <c r="Q297" s="164"/>
      <c r="R297" s="164"/>
      <c r="S297" s="85"/>
      <c r="T297" s="97"/>
      <c r="U297" s="52"/>
      <c r="V297" s="85"/>
      <c r="W297" s="98"/>
      <c r="X297" s="107"/>
      <c r="Y297" s="79" t="str">
        <f>IFERROR(VLOOKUP(I297,Lists!A$4:B$11,2,FALSE),"")</f>
        <v/>
      </c>
      <c r="Z297" s="79" t="str">
        <f>IFERROR(VLOOKUP(#REF!,Lists!A$12:B$67,2,FALSE),"")</f>
        <v/>
      </c>
      <c r="AA297" s="82" t="str">
        <f t="shared" si="61"/>
        <v>P</v>
      </c>
      <c r="AB297" s="93" t="str">
        <f t="shared" si="62"/>
        <v>P</v>
      </c>
      <c r="AC297" s="93" t="str">
        <f>IF(L297&lt;&gt;0,IF(S297="Yes",IF(#REF!="","P",""),""),"")</f>
        <v/>
      </c>
      <c r="AD297" s="93" t="str">
        <f t="shared" si="63"/>
        <v/>
      </c>
      <c r="AE297" s="93" t="str">
        <f t="shared" si="64"/>
        <v/>
      </c>
      <c r="AF297" s="93" t="str">
        <f t="shared" si="65"/>
        <v/>
      </c>
      <c r="BO297" s="64" t="str">
        <f t="shared" si="66"/>
        <v/>
      </c>
      <c r="BP297" s="64" t="str">
        <f t="shared" si="67"/>
        <v/>
      </c>
      <c r="BQ297" s="64" t="str">
        <f t="shared" si="68"/>
        <v/>
      </c>
      <c r="BR297" s="64" t="str">
        <f t="shared" si="69"/>
        <v/>
      </c>
      <c r="BU297" s="64" t="str">
        <f t="shared" si="70"/>
        <v/>
      </c>
      <c r="CY297" s="38" t="str">
        <f t="shared" si="73"/>
        <v>P</v>
      </c>
    </row>
    <row r="298" spans="1:103" ht="20.100000000000001" customHeight="1" x14ac:dyDescent="0.3">
      <c r="A298" s="82">
        <f>ROW()</f>
        <v>298</v>
      </c>
      <c r="B298" s="129" t="str">
        <f t="shared" si="71"/>
        <v/>
      </c>
      <c r="C298" s="129" t="str">
        <f t="shared" si="60"/>
        <v/>
      </c>
      <c r="D298" s="129" t="str">
        <f>IF(C298="","",COUNTIFS(C$11:C298,"&gt;0"))</f>
        <v/>
      </c>
      <c r="E298" s="52"/>
      <c r="F298" s="53"/>
      <c r="G298" s="53"/>
      <c r="H298" s="52"/>
      <c r="I298" s="163"/>
      <c r="J298" s="63"/>
      <c r="K298" s="246"/>
      <c r="L298" s="245" t="str">
        <f t="shared" si="74"/>
        <v/>
      </c>
      <c r="M298" s="173" t="str">
        <f>IFERROR(VLOOKUP(J298,Lists!J$4:L$653,2,FALSE),"")</f>
        <v/>
      </c>
      <c r="N298" s="174" t="str">
        <f>IFERROR(VLOOKUP(J298,Lists!J$4:L$653,3,FALSE),"")</f>
        <v/>
      </c>
      <c r="O298" s="175" t="str">
        <f t="shared" si="72"/>
        <v/>
      </c>
      <c r="P298" s="61"/>
      <c r="Q298" s="164"/>
      <c r="R298" s="164"/>
      <c r="S298" s="85"/>
      <c r="T298" s="97"/>
      <c r="U298" s="52"/>
      <c r="V298" s="85"/>
      <c r="W298" s="98"/>
      <c r="X298" s="107"/>
      <c r="Y298" s="79" t="str">
        <f>IFERROR(VLOOKUP(I298,Lists!A$4:B$11,2,FALSE),"")</f>
        <v/>
      </c>
      <c r="Z298" s="79" t="str">
        <f>IFERROR(VLOOKUP(#REF!,Lists!A$12:B$67,2,FALSE),"")</f>
        <v/>
      </c>
      <c r="AA298" s="82" t="str">
        <f t="shared" si="61"/>
        <v>P</v>
      </c>
      <c r="AB298" s="93" t="str">
        <f t="shared" si="62"/>
        <v>P</v>
      </c>
      <c r="AC298" s="93" t="str">
        <f>IF(L298&lt;&gt;0,IF(S298="Yes",IF(#REF!="","P",""),""),"")</f>
        <v/>
      </c>
      <c r="AD298" s="93" t="str">
        <f t="shared" si="63"/>
        <v/>
      </c>
      <c r="AE298" s="93" t="str">
        <f t="shared" si="64"/>
        <v/>
      </c>
      <c r="AF298" s="93" t="str">
        <f t="shared" si="65"/>
        <v/>
      </c>
      <c r="BO298" s="64" t="str">
        <f t="shared" si="66"/>
        <v/>
      </c>
      <c r="BP298" s="64" t="str">
        <f t="shared" si="67"/>
        <v/>
      </c>
      <c r="BQ298" s="64" t="str">
        <f t="shared" si="68"/>
        <v/>
      </c>
      <c r="BR298" s="64" t="str">
        <f t="shared" si="69"/>
        <v/>
      </c>
      <c r="BU298" s="64" t="str">
        <f t="shared" si="70"/>
        <v/>
      </c>
      <c r="CY298" s="38" t="str">
        <f t="shared" si="73"/>
        <v>P</v>
      </c>
    </row>
    <row r="299" spans="1:103" ht="20.100000000000001" customHeight="1" x14ac:dyDescent="0.3">
      <c r="A299" s="82">
        <f>ROW()</f>
        <v>299</v>
      </c>
      <c r="B299" s="129" t="str">
        <f t="shared" si="71"/>
        <v/>
      </c>
      <c r="C299" s="129" t="str">
        <f t="shared" si="60"/>
        <v/>
      </c>
      <c r="D299" s="129" t="str">
        <f>IF(C299="","",COUNTIFS(C$11:C299,"&gt;0"))</f>
        <v/>
      </c>
      <c r="E299" s="52"/>
      <c r="F299" s="53"/>
      <c r="G299" s="53"/>
      <c r="H299" s="52"/>
      <c r="I299" s="163"/>
      <c r="J299" s="63"/>
      <c r="K299" s="246"/>
      <c r="L299" s="245" t="str">
        <f t="shared" si="74"/>
        <v/>
      </c>
      <c r="M299" s="173" t="str">
        <f>IFERROR(VLOOKUP(J299,Lists!J$4:L$653,2,FALSE),"")</f>
        <v/>
      </c>
      <c r="N299" s="174" t="str">
        <f>IFERROR(VLOOKUP(J299,Lists!J$4:L$653,3,FALSE),"")</f>
        <v/>
      </c>
      <c r="O299" s="175" t="str">
        <f t="shared" si="72"/>
        <v/>
      </c>
      <c r="P299" s="61"/>
      <c r="Q299" s="164"/>
      <c r="R299" s="164"/>
      <c r="S299" s="85"/>
      <c r="T299" s="97"/>
      <c r="U299" s="52"/>
      <c r="V299" s="85"/>
      <c r="W299" s="98"/>
      <c r="X299" s="107"/>
      <c r="Y299" s="79" t="str">
        <f>IFERROR(VLOOKUP(I299,Lists!A$4:B$11,2,FALSE),"")</f>
        <v/>
      </c>
      <c r="Z299" s="79" t="str">
        <f>IFERROR(VLOOKUP(#REF!,Lists!A$12:B$67,2,FALSE),"")</f>
        <v/>
      </c>
      <c r="AA299" s="82" t="str">
        <f t="shared" si="61"/>
        <v>P</v>
      </c>
      <c r="AB299" s="93" t="str">
        <f t="shared" si="62"/>
        <v>P</v>
      </c>
      <c r="AC299" s="93" t="str">
        <f>IF(L299&lt;&gt;0,IF(S299="Yes",IF(#REF!="","P",""),""),"")</f>
        <v/>
      </c>
      <c r="AD299" s="93" t="str">
        <f t="shared" si="63"/>
        <v/>
      </c>
      <c r="AE299" s="93" t="str">
        <f t="shared" si="64"/>
        <v/>
      </c>
      <c r="AF299" s="93" t="str">
        <f t="shared" si="65"/>
        <v/>
      </c>
      <c r="BO299" s="64" t="str">
        <f t="shared" si="66"/>
        <v/>
      </c>
      <c r="BP299" s="64" t="str">
        <f t="shared" si="67"/>
        <v/>
      </c>
      <c r="BQ299" s="64" t="str">
        <f t="shared" si="68"/>
        <v/>
      </c>
      <c r="BR299" s="64" t="str">
        <f t="shared" si="69"/>
        <v/>
      </c>
      <c r="BU299" s="64" t="str">
        <f t="shared" si="70"/>
        <v/>
      </c>
      <c r="CY299" s="38" t="str">
        <f t="shared" si="73"/>
        <v>P</v>
      </c>
    </row>
    <row r="300" spans="1:103" ht="20.100000000000001" customHeight="1" x14ac:dyDescent="0.3">
      <c r="A300" s="82">
        <f>ROW()</f>
        <v>300</v>
      </c>
      <c r="B300" s="129" t="str">
        <f t="shared" si="71"/>
        <v/>
      </c>
      <c r="C300" s="129" t="str">
        <f t="shared" si="60"/>
        <v/>
      </c>
      <c r="D300" s="129" t="str">
        <f>IF(C300="","",COUNTIFS(C$11:C300,"&gt;0"))</f>
        <v/>
      </c>
      <c r="E300" s="52"/>
      <c r="F300" s="53"/>
      <c r="G300" s="53"/>
      <c r="H300" s="52"/>
      <c r="I300" s="163"/>
      <c r="J300" s="63"/>
      <c r="K300" s="246"/>
      <c r="L300" s="245" t="str">
        <f t="shared" si="74"/>
        <v/>
      </c>
      <c r="M300" s="173" t="str">
        <f>IFERROR(VLOOKUP(J300,Lists!J$4:L$653,2,FALSE),"")</f>
        <v/>
      </c>
      <c r="N300" s="174" t="str">
        <f>IFERROR(VLOOKUP(J300,Lists!J$4:L$653,3,FALSE),"")</f>
        <v/>
      </c>
      <c r="O300" s="175" t="str">
        <f t="shared" si="72"/>
        <v/>
      </c>
      <c r="P300" s="61"/>
      <c r="Q300" s="164"/>
      <c r="R300" s="164"/>
      <c r="S300" s="85"/>
      <c r="T300" s="97"/>
      <c r="U300" s="52"/>
      <c r="V300" s="85"/>
      <c r="W300" s="98"/>
      <c r="X300" s="107"/>
      <c r="Y300" s="79" t="str">
        <f>IFERROR(VLOOKUP(I300,Lists!A$4:B$11,2,FALSE),"")</f>
        <v/>
      </c>
      <c r="Z300" s="79" t="str">
        <f>IFERROR(VLOOKUP(#REF!,Lists!A$12:B$67,2,FALSE),"")</f>
        <v/>
      </c>
      <c r="AA300" s="82" t="str">
        <f t="shared" si="61"/>
        <v>P</v>
      </c>
      <c r="AB300" s="93" t="str">
        <f t="shared" si="62"/>
        <v>P</v>
      </c>
      <c r="AC300" s="93" t="str">
        <f>IF(L300&lt;&gt;0,IF(S300="Yes",IF(#REF!="","P",""),""),"")</f>
        <v/>
      </c>
      <c r="AD300" s="93" t="str">
        <f t="shared" si="63"/>
        <v/>
      </c>
      <c r="AE300" s="93" t="str">
        <f t="shared" si="64"/>
        <v/>
      </c>
      <c r="AF300" s="93" t="str">
        <f t="shared" si="65"/>
        <v/>
      </c>
      <c r="BO300" s="64" t="str">
        <f t="shared" si="66"/>
        <v/>
      </c>
      <c r="BP300" s="64" t="str">
        <f t="shared" si="67"/>
        <v/>
      </c>
      <c r="BQ300" s="64" t="str">
        <f t="shared" si="68"/>
        <v/>
      </c>
      <c r="BR300" s="64" t="str">
        <f t="shared" si="69"/>
        <v/>
      </c>
      <c r="BU300" s="64" t="str">
        <f t="shared" si="70"/>
        <v/>
      </c>
      <c r="CY300" s="38" t="str">
        <f t="shared" si="73"/>
        <v>P</v>
      </c>
    </row>
    <row r="301" spans="1:103" ht="20.100000000000001" customHeight="1" x14ac:dyDescent="0.3">
      <c r="A301" s="82">
        <f>ROW()</f>
        <v>301</v>
      </c>
      <c r="B301" s="129" t="str">
        <f t="shared" si="71"/>
        <v/>
      </c>
      <c r="C301" s="129" t="str">
        <f t="shared" si="60"/>
        <v/>
      </c>
      <c r="D301" s="129" t="str">
        <f>IF(C301="","",COUNTIFS(C$11:C301,"&gt;0"))</f>
        <v/>
      </c>
      <c r="E301" s="52"/>
      <c r="F301" s="53"/>
      <c r="G301" s="53"/>
      <c r="H301" s="52"/>
      <c r="I301" s="163"/>
      <c r="J301" s="63"/>
      <c r="K301" s="246"/>
      <c r="L301" s="245" t="str">
        <f t="shared" si="74"/>
        <v/>
      </c>
      <c r="M301" s="173" t="str">
        <f>IFERROR(VLOOKUP(J301,Lists!J$4:L$653,2,FALSE),"")</f>
        <v/>
      </c>
      <c r="N301" s="174" t="str">
        <f>IFERROR(VLOOKUP(J301,Lists!J$4:L$653,3,FALSE),"")</f>
        <v/>
      </c>
      <c r="O301" s="175" t="str">
        <f t="shared" si="72"/>
        <v/>
      </c>
      <c r="P301" s="61"/>
      <c r="Q301" s="164"/>
      <c r="R301" s="164"/>
      <c r="S301" s="85"/>
      <c r="T301" s="97"/>
      <c r="U301" s="52"/>
      <c r="V301" s="85"/>
      <c r="W301" s="98"/>
      <c r="X301" s="107"/>
      <c r="Y301" s="79" t="str">
        <f>IFERROR(VLOOKUP(I301,Lists!A$4:B$11,2,FALSE),"")</f>
        <v/>
      </c>
      <c r="Z301" s="79" t="str">
        <f>IFERROR(VLOOKUP(#REF!,Lists!A$12:B$67,2,FALSE),"")</f>
        <v/>
      </c>
      <c r="AA301" s="82" t="str">
        <f t="shared" si="61"/>
        <v>P</v>
      </c>
      <c r="AB301" s="93" t="str">
        <f t="shared" si="62"/>
        <v>P</v>
      </c>
      <c r="AC301" s="93" t="str">
        <f>IF(L301&lt;&gt;0,IF(S301="Yes",IF(#REF!="","P",""),""),"")</f>
        <v/>
      </c>
      <c r="AD301" s="93" t="str">
        <f t="shared" si="63"/>
        <v/>
      </c>
      <c r="AE301" s="93" t="str">
        <f t="shared" si="64"/>
        <v/>
      </c>
      <c r="AF301" s="93" t="str">
        <f t="shared" si="65"/>
        <v/>
      </c>
      <c r="BO301" s="64" t="str">
        <f t="shared" si="66"/>
        <v/>
      </c>
      <c r="BP301" s="64" t="str">
        <f t="shared" si="67"/>
        <v/>
      </c>
      <c r="BQ301" s="64" t="str">
        <f t="shared" si="68"/>
        <v/>
      </c>
      <c r="BR301" s="64" t="str">
        <f t="shared" si="69"/>
        <v/>
      </c>
      <c r="BU301" s="64" t="str">
        <f t="shared" si="70"/>
        <v/>
      </c>
      <c r="CY301" s="38" t="str">
        <f t="shared" si="73"/>
        <v>P</v>
      </c>
    </row>
    <row r="302" spans="1:103" ht="20.100000000000001" customHeight="1" x14ac:dyDescent="0.3">
      <c r="A302" s="82">
        <f>ROW()</f>
        <v>302</v>
      </c>
      <c r="B302" s="129" t="str">
        <f t="shared" si="71"/>
        <v/>
      </c>
      <c r="C302" s="129" t="str">
        <f t="shared" si="60"/>
        <v/>
      </c>
      <c r="D302" s="129" t="str">
        <f>IF(C302="","",COUNTIFS(C$11:C302,"&gt;0"))</f>
        <v/>
      </c>
      <c r="E302" s="52"/>
      <c r="F302" s="53"/>
      <c r="G302" s="53"/>
      <c r="H302" s="52"/>
      <c r="I302" s="163"/>
      <c r="J302" s="63"/>
      <c r="K302" s="246"/>
      <c r="L302" s="245" t="str">
        <f t="shared" si="74"/>
        <v/>
      </c>
      <c r="M302" s="173" t="str">
        <f>IFERROR(VLOOKUP(J302,Lists!J$4:L$653,2,FALSE),"")</f>
        <v/>
      </c>
      <c r="N302" s="174" t="str">
        <f>IFERROR(VLOOKUP(J302,Lists!J$4:L$653,3,FALSE),"")</f>
        <v/>
      </c>
      <c r="O302" s="175" t="str">
        <f t="shared" si="72"/>
        <v/>
      </c>
      <c r="P302" s="61"/>
      <c r="Q302" s="164"/>
      <c r="R302" s="164"/>
      <c r="S302" s="85"/>
      <c r="T302" s="97"/>
      <c r="U302" s="52"/>
      <c r="V302" s="85"/>
      <c r="W302" s="98"/>
      <c r="X302" s="107"/>
      <c r="Y302" s="79" t="str">
        <f>IFERROR(VLOOKUP(I302,Lists!A$4:B$11,2,FALSE),"")</f>
        <v/>
      </c>
      <c r="Z302" s="79" t="str">
        <f>IFERROR(VLOOKUP(#REF!,Lists!A$12:B$67,2,FALSE),"")</f>
        <v/>
      </c>
      <c r="AA302" s="82" t="str">
        <f t="shared" si="61"/>
        <v>P</v>
      </c>
      <c r="AB302" s="93" t="str">
        <f t="shared" si="62"/>
        <v>P</v>
      </c>
      <c r="AC302" s="93" t="str">
        <f>IF(L302&lt;&gt;0,IF(S302="Yes",IF(#REF!="","P",""),""),"")</f>
        <v/>
      </c>
      <c r="AD302" s="93" t="str">
        <f t="shared" si="63"/>
        <v/>
      </c>
      <c r="AE302" s="93" t="str">
        <f t="shared" si="64"/>
        <v/>
      </c>
      <c r="AF302" s="93" t="str">
        <f t="shared" si="65"/>
        <v/>
      </c>
      <c r="BO302" s="64" t="str">
        <f t="shared" si="66"/>
        <v/>
      </c>
      <c r="BP302" s="64" t="str">
        <f t="shared" si="67"/>
        <v/>
      </c>
      <c r="BQ302" s="64" t="str">
        <f t="shared" si="68"/>
        <v/>
      </c>
      <c r="BR302" s="64" t="str">
        <f t="shared" si="69"/>
        <v/>
      </c>
      <c r="BU302" s="64" t="str">
        <f t="shared" si="70"/>
        <v/>
      </c>
      <c r="CY302" s="38" t="str">
        <f t="shared" si="73"/>
        <v>P</v>
      </c>
    </row>
    <row r="303" spans="1:103" ht="20.100000000000001" customHeight="1" x14ac:dyDescent="0.3">
      <c r="A303" s="82">
        <f>ROW()</f>
        <v>303</v>
      </c>
      <c r="B303" s="129" t="str">
        <f t="shared" si="71"/>
        <v/>
      </c>
      <c r="C303" s="129" t="str">
        <f t="shared" si="60"/>
        <v/>
      </c>
      <c r="D303" s="129" t="str">
        <f>IF(C303="","",COUNTIFS(C$11:C303,"&gt;0"))</f>
        <v/>
      </c>
      <c r="E303" s="52"/>
      <c r="F303" s="53"/>
      <c r="G303" s="53"/>
      <c r="H303" s="52"/>
      <c r="I303" s="163"/>
      <c r="J303" s="63"/>
      <c r="K303" s="246"/>
      <c r="L303" s="245" t="str">
        <f t="shared" si="74"/>
        <v/>
      </c>
      <c r="M303" s="173" t="str">
        <f>IFERROR(VLOOKUP(J303,Lists!J$4:L$653,2,FALSE),"")</f>
        <v/>
      </c>
      <c r="N303" s="174" t="str">
        <f>IFERROR(VLOOKUP(J303,Lists!J$4:L$653,3,FALSE),"")</f>
        <v/>
      </c>
      <c r="O303" s="175" t="str">
        <f t="shared" si="72"/>
        <v/>
      </c>
      <c r="P303" s="61"/>
      <c r="Q303" s="164"/>
      <c r="R303" s="164"/>
      <c r="S303" s="85"/>
      <c r="T303" s="97"/>
      <c r="U303" s="52"/>
      <c r="V303" s="85"/>
      <c r="W303" s="98"/>
      <c r="X303" s="107"/>
      <c r="Y303" s="79" t="str">
        <f>IFERROR(VLOOKUP(I303,Lists!A$4:B$11,2,FALSE),"")</f>
        <v/>
      </c>
      <c r="Z303" s="79" t="str">
        <f>IFERROR(VLOOKUP(#REF!,Lists!A$12:B$67,2,FALSE),"")</f>
        <v/>
      </c>
      <c r="AA303" s="82" t="str">
        <f t="shared" si="61"/>
        <v>P</v>
      </c>
      <c r="AB303" s="93" t="str">
        <f t="shared" si="62"/>
        <v>P</v>
      </c>
      <c r="AC303" s="93" t="str">
        <f>IF(L303&lt;&gt;0,IF(S303="Yes",IF(#REF!="","P",""),""),"")</f>
        <v/>
      </c>
      <c r="AD303" s="93" t="str">
        <f t="shared" si="63"/>
        <v/>
      </c>
      <c r="AE303" s="93" t="str">
        <f t="shared" si="64"/>
        <v/>
      </c>
      <c r="AF303" s="93" t="str">
        <f t="shared" si="65"/>
        <v/>
      </c>
      <c r="BO303" s="64" t="str">
        <f t="shared" si="66"/>
        <v/>
      </c>
      <c r="BP303" s="64" t="str">
        <f t="shared" si="67"/>
        <v/>
      </c>
      <c r="BQ303" s="64" t="str">
        <f t="shared" si="68"/>
        <v/>
      </c>
      <c r="BR303" s="64" t="str">
        <f t="shared" si="69"/>
        <v/>
      </c>
      <c r="BU303" s="64" t="str">
        <f t="shared" si="70"/>
        <v/>
      </c>
      <c r="CY303" s="38" t="str">
        <f t="shared" si="73"/>
        <v>P</v>
      </c>
    </row>
    <row r="304" spans="1:103" ht="20.100000000000001" customHeight="1" x14ac:dyDescent="0.3">
      <c r="A304" s="82">
        <f>ROW()</f>
        <v>304</v>
      </c>
      <c r="B304" s="129" t="str">
        <f t="shared" si="71"/>
        <v/>
      </c>
      <c r="C304" s="129" t="str">
        <f t="shared" si="60"/>
        <v/>
      </c>
      <c r="D304" s="129" t="str">
        <f>IF(C304="","",COUNTIFS(C$11:C304,"&gt;0"))</f>
        <v/>
      </c>
      <c r="E304" s="52"/>
      <c r="F304" s="53"/>
      <c r="G304" s="53"/>
      <c r="H304" s="52"/>
      <c r="I304" s="163"/>
      <c r="J304" s="63"/>
      <c r="K304" s="246"/>
      <c r="L304" s="245" t="str">
        <f t="shared" si="74"/>
        <v/>
      </c>
      <c r="M304" s="173" t="str">
        <f>IFERROR(VLOOKUP(J304,Lists!J$4:L$653,2,FALSE),"")</f>
        <v/>
      </c>
      <c r="N304" s="174" t="str">
        <f>IFERROR(VLOOKUP(J304,Lists!J$4:L$653,3,FALSE),"")</f>
        <v/>
      </c>
      <c r="O304" s="175" t="str">
        <f t="shared" si="72"/>
        <v/>
      </c>
      <c r="P304" s="61"/>
      <c r="Q304" s="164"/>
      <c r="R304" s="164"/>
      <c r="S304" s="85"/>
      <c r="T304" s="97"/>
      <c r="U304" s="52"/>
      <c r="V304" s="85"/>
      <c r="W304" s="98"/>
      <c r="X304" s="107"/>
      <c r="Y304" s="79" t="str">
        <f>IFERROR(VLOOKUP(I304,Lists!A$4:B$11,2,FALSE),"")</f>
        <v/>
      </c>
      <c r="Z304" s="79" t="str">
        <f>IFERROR(VLOOKUP(#REF!,Lists!A$12:B$67,2,FALSE),"")</f>
        <v/>
      </c>
      <c r="AA304" s="82" t="str">
        <f t="shared" si="61"/>
        <v>P</v>
      </c>
      <c r="AB304" s="93" t="str">
        <f t="shared" si="62"/>
        <v>P</v>
      </c>
      <c r="AC304" s="93" t="str">
        <f>IF(L304&lt;&gt;0,IF(S304="Yes",IF(#REF!="","P",""),""),"")</f>
        <v/>
      </c>
      <c r="AD304" s="93" t="str">
        <f t="shared" si="63"/>
        <v/>
      </c>
      <c r="AE304" s="93" t="str">
        <f t="shared" si="64"/>
        <v/>
      </c>
      <c r="AF304" s="93" t="str">
        <f t="shared" si="65"/>
        <v/>
      </c>
      <c r="BO304" s="64" t="str">
        <f t="shared" si="66"/>
        <v/>
      </c>
      <c r="BP304" s="64" t="str">
        <f t="shared" si="67"/>
        <v/>
      </c>
      <c r="BQ304" s="64" t="str">
        <f t="shared" si="68"/>
        <v/>
      </c>
      <c r="BR304" s="64" t="str">
        <f t="shared" si="69"/>
        <v/>
      </c>
      <c r="BU304" s="64" t="str">
        <f t="shared" si="70"/>
        <v/>
      </c>
      <c r="CY304" s="38" t="str">
        <f t="shared" si="73"/>
        <v>P</v>
      </c>
    </row>
    <row r="305" spans="1:103" ht="20.100000000000001" customHeight="1" x14ac:dyDescent="0.3">
      <c r="A305" s="82">
        <f>ROW()</f>
        <v>305</v>
      </c>
      <c r="B305" s="129" t="str">
        <f t="shared" si="71"/>
        <v/>
      </c>
      <c r="C305" s="129" t="str">
        <f t="shared" si="60"/>
        <v/>
      </c>
      <c r="D305" s="129" t="str">
        <f>IF(C305="","",COUNTIFS(C$11:C305,"&gt;0"))</f>
        <v/>
      </c>
      <c r="E305" s="52"/>
      <c r="F305" s="53"/>
      <c r="G305" s="53"/>
      <c r="H305" s="52"/>
      <c r="I305" s="163"/>
      <c r="J305" s="63"/>
      <c r="K305" s="246"/>
      <c r="L305" s="245" t="str">
        <f t="shared" si="74"/>
        <v/>
      </c>
      <c r="M305" s="173" t="str">
        <f>IFERROR(VLOOKUP(J305,Lists!J$4:L$653,2,FALSE),"")</f>
        <v/>
      </c>
      <c r="N305" s="174" t="str">
        <f>IFERROR(VLOOKUP(J305,Lists!J$4:L$653,3,FALSE),"")</f>
        <v/>
      </c>
      <c r="O305" s="175" t="str">
        <f t="shared" si="72"/>
        <v/>
      </c>
      <c r="P305" s="61"/>
      <c r="Q305" s="164"/>
      <c r="R305" s="164"/>
      <c r="S305" s="85"/>
      <c r="T305" s="97"/>
      <c r="U305" s="52"/>
      <c r="V305" s="85"/>
      <c r="W305" s="98"/>
      <c r="X305" s="107"/>
      <c r="Y305" s="79" t="str">
        <f>IFERROR(VLOOKUP(I305,Lists!A$4:B$11,2,FALSE),"")</f>
        <v/>
      </c>
      <c r="Z305" s="79" t="str">
        <f>IFERROR(VLOOKUP(#REF!,Lists!A$12:B$67,2,FALSE),"")</f>
        <v/>
      </c>
      <c r="AA305" s="82" t="str">
        <f t="shared" si="61"/>
        <v>P</v>
      </c>
      <c r="AB305" s="93" t="str">
        <f t="shared" si="62"/>
        <v>P</v>
      </c>
      <c r="AC305" s="93" t="str">
        <f>IF(L305&lt;&gt;0,IF(S305="Yes",IF(#REF!="","P",""),""),"")</f>
        <v/>
      </c>
      <c r="AD305" s="93" t="str">
        <f t="shared" si="63"/>
        <v/>
      </c>
      <c r="AE305" s="93" t="str">
        <f t="shared" si="64"/>
        <v/>
      </c>
      <c r="AF305" s="93" t="str">
        <f t="shared" si="65"/>
        <v/>
      </c>
      <c r="BO305" s="64" t="str">
        <f t="shared" si="66"/>
        <v/>
      </c>
      <c r="BP305" s="64" t="str">
        <f t="shared" si="67"/>
        <v/>
      </c>
      <c r="BQ305" s="64" t="str">
        <f t="shared" si="68"/>
        <v/>
      </c>
      <c r="BR305" s="64" t="str">
        <f t="shared" si="69"/>
        <v/>
      </c>
      <c r="BU305" s="64" t="str">
        <f t="shared" si="70"/>
        <v/>
      </c>
      <c r="CY305" s="38" t="str">
        <f t="shared" si="73"/>
        <v>P</v>
      </c>
    </row>
    <row r="306" spans="1:103" ht="20.100000000000001" customHeight="1" x14ac:dyDescent="0.3">
      <c r="A306" s="82">
        <f>ROW()</f>
        <v>306</v>
      </c>
      <c r="B306" s="129" t="str">
        <f t="shared" si="71"/>
        <v/>
      </c>
      <c r="C306" s="129" t="str">
        <f t="shared" si="60"/>
        <v/>
      </c>
      <c r="D306" s="129" t="str">
        <f>IF(C306="","",COUNTIFS(C$11:C306,"&gt;0"))</f>
        <v/>
      </c>
      <c r="E306" s="52"/>
      <c r="F306" s="53"/>
      <c r="G306" s="53"/>
      <c r="H306" s="52"/>
      <c r="I306" s="163"/>
      <c r="J306" s="63"/>
      <c r="K306" s="246"/>
      <c r="L306" s="245" t="str">
        <f t="shared" si="74"/>
        <v/>
      </c>
      <c r="M306" s="173" t="str">
        <f>IFERROR(VLOOKUP(J306,Lists!J$4:L$653,2,FALSE),"")</f>
        <v/>
      </c>
      <c r="N306" s="174" t="str">
        <f>IFERROR(VLOOKUP(J306,Lists!J$4:L$653,3,FALSE),"")</f>
        <v/>
      </c>
      <c r="O306" s="175" t="str">
        <f t="shared" si="72"/>
        <v/>
      </c>
      <c r="P306" s="61"/>
      <c r="Q306" s="164"/>
      <c r="R306" s="164"/>
      <c r="S306" s="85"/>
      <c r="T306" s="97"/>
      <c r="U306" s="52"/>
      <c r="V306" s="85"/>
      <c r="W306" s="98"/>
      <c r="X306" s="107"/>
      <c r="Y306" s="79" t="str">
        <f>IFERROR(VLOOKUP(I306,Lists!A$4:B$11,2,FALSE),"")</f>
        <v/>
      </c>
      <c r="Z306" s="79" t="str">
        <f>IFERROR(VLOOKUP(#REF!,Lists!A$12:B$67,2,FALSE),"")</f>
        <v/>
      </c>
      <c r="AA306" s="82" t="str">
        <f t="shared" si="61"/>
        <v>P</v>
      </c>
      <c r="AB306" s="93" t="str">
        <f t="shared" si="62"/>
        <v>P</v>
      </c>
      <c r="AC306" s="93" t="str">
        <f>IF(L306&lt;&gt;0,IF(S306="Yes",IF(#REF!="","P",""),""),"")</f>
        <v/>
      </c>
      <c r="AD306" s="93" t="str">
        <f t="shared" si="63"/>
        <v/>
      </c>
      <c r="AE306" s="93" t="str">
        <f t="shared" si="64"/>
        <v/>
      </c>
      <c r="AF306" s="93" t="str">
        <f t="shared" si="65"/>
        <v/>
      </c>
      <c r="BO306" s="64" t="str">
        <f t="shared" si="66"/>
        <v/>
      </c>
      <c r="BP306" s="64" t="str">
        <f t="shared" si="67"/>
        <v/>
      </c>
      <c r="BQ306" s="64" t="str">
        <f t="shared" si="68"/>
        <v/>
      </c>
      <c r="BR306" s="64" t="str">
        <f t="shared" si="69"/>
        <v/>
      </c>
      <c r="BU306" s="64" t="str">
        <f t="shared" si="70"/>
        <v/>
      </c>
      <c r="CY306" s="38" t="str">
        <f t="shared" si="73"/>
        <v>P</v>
      </c>
    </row>
    <row r="307" spans="1:103" ht="20.100000000000001" customHeight="1" x14ac:dyDescent="0.3">
      <c r="A307" s="82">
        <f>ROW()</f>
        <v>307</v>
      </c>
      <c r="B307" s="129" t="str">
        <f t="shared" si="71"/>
        <v/>
      </c>
      <c r="C307" s="129" t="str">
        <f t="shared" si="60"/>
        <v/>
      </c>
      <c r="D307" s="129" t="str">
        <f>IF(C307="","",COUNTIFS(C$11:C307,"&gt;0"))</f>
        <v/>
      </c>
      <c r="E307" s="52"/>
      <c r="F307" s="53"/>
      <c r="G307" s="53"/>
      <c r="H307" s="52"/>
      <c r="I307" s="163"/>
      <c r="J307" s="63"/>
      <c r="K307" s="246"/>
      <c r="L307" s="245" t="str">
        <f t="shared" si="74"/>
        <v/>
      </c>
      <c r="M307" s="173" t="str">
        <f>IFERROR(VLOOKUP(J307,Lists!J$4:L$653,2,FALSE),"")</f>
        <v/>
      </c>
      <c r="N307" s="174" t="str">
        <f>IFERROR(VLOOKUP(J307,Lists!J$4:L$653,3,FALSE),"")</f>
        <v/>
      </c>
      <c r="O307" s="175" t="str">
        <f t="shared" si="72"/>
        <v/>
      </c>
      <c r="P307" s="61"/>
      <c r="Q307" s="164"/>
      <c r="R307" s="164"/>
      <c r="S307" s="85"/>
      <c r="T307" s="97"/>
      <c r="U307" s="52"/>
      <c r="V307" s="85"/>
      <c r="W307" s="98"/>
      <c r="X307" s="107"/>
      <c r="Y307" s="79" t="str">
        <f>IFERROR(VLOOKUP(I307,Lists!A$4:B$11,2,FALSE),"")</f>
        <v/>
      </c>
      <c r="Z307" s="79" t="str">
        <f>IFERROR(VLOOKUP(#REF!,Lists!A$12:B$67,2,FALSE),"")</f>
        <v/>
      </c>
      <c r="AA307" s="82" t="str">
        <f t="shared" si="61"/>
        <v>P</v>
      </c>
      <c r="AB307" s="93" t="str">
        <f t="shared" si="62"/>
        <v>P</v>
      </c>
      <c r="AC307" s="93" t="str">
        <f>IF(L307&lt;&gt;0,IF(S307="Yes",IF(#REF!="","P",""),""),"")</f>
        <v/>
      </c>
      <c r="AD307" s="93" t="str">
        <f t="shared" si="63"/>
        <v/>
      </c>
      <c r="AE307" s="93" t="str">
        <f t="shared" si="64"/>
        <v/>
      </c>
      <c r="AF307" s="93" t="str">
        <f t="shared" si="65"/>
        <v/>
      </c>
      <c r="BO307" s="64" t="str">
        <f t="shared" si="66"/>
        <v/>
      </c>
      <c r="BP307" s="64" t="str">
        <f t="shared" si="67"/>
        <v/>
      </c>
      <c r="BQ307" s="64" t="str">
        <f t="shared" si="68"/>
        <v/>
      </c>
      <c r="BR307" s="64" t="str">
        <f t="shared" si="69"/>
        <v/>
      </c>
      <c r="BU307" s="64" t="str">
        <f t="shared" si="70"/>
        <v/>
      </c>
      <c r="CY307" s="38" t="str">
        <f t="shared" si="73"/>
        <v>P</v>
      </c>
    </row>
    <row r="308" spans="1:103" ht="20.100000000000001" customHeight="1" x14ac:dyDescent="0.3">
      <c r="A308" s="82">
        <f>ROW()</f>
        <v>308</v>
      </c>
      <c r="B308" s="129" t="str">
        <f t="shared" si="71"/>
        <v/>
      </c>
      <c r="C308" s="129" t="str">
        <f t="shared" si="60"/>
        <v/>
      </c>
      <c r="D308" s="129" t="str">
        <f>IF(C308="","",COUNTIFS(C$11:C308,"&gt;0"))</f>
        <v/>
      </c>
      <c r="E308" s="52"/>
      <c r="F308" s="53"/>
      <c r="G308" s="53"/>
      <c r="H308" s="52"/>
      <c r="I308" s="163"/>
      <c r="J308" s="63"/>
      <c r="K308" s="246"/>
      <c r="L308" s="245" t="str">
        <f t="shared" si="74"/>
        <v/>
      </c>
      <c r="M308" s="173" t="str">
        <f>IFERROR(VLOOKUP(J308,Lists!J$4:L$653,2,FALSE),"")</f>
        <v/>
      </c>
      <c r="N308" s="174" t="str">
        <f>IFERROR(VLOOKUP(J308,Lists!J$4:L$653,3,FALSE),"")</f>
        <v/>
      </c>
      <c r="O308" s="175" t="str">
        <f t="shared" si="72"/>
        <v/>
      </c>
      <c r="P308" s="61"/>
      <c r="Q308" s="164"/>
      <c r="R308" s="164"/>
      <c r="S308" s="85"/>
      <c r="T308" s="97"/>
      <c r="U308" s="52"/>
      <c r="V308" s="85"/>
      <c r="W308" s="98"/>
      <c r="X308" s="107"/>
      <c r="Y308" s="79" t="str">
        <f>IFERROR(VLOOKUP(I308,Lists!A$4:B$11,2,FALSE),"")</f>
        <v/>
      </c>
      <c r="Z308" s="79" t="str">
        <f>IFERROR(VLOOKUP(#REF!,Lists!A$12:B$67,2,FALSE),"")</f>
        <v/>
      </c>
      <c r="AA308" s="82" t="str">
        <f t="shared" si="61"/>
        <v>P</v>
      </c>
      <c r="AB308" s="93" t="str">
        <f t="shared" si="62"/>
        <v>P</v>
      </c>
      <c r="AC308" s="93" t="str">
        <f>IF(L308&lt;&gt;0,IF(S308="Yes",IF(#REF!="","P",""),""),"")</f>
        <v/>
      </c>
      <c r="AD308" s="93" t="str">
        <f t="shared" si="63"/>
        <v/>
      </c>
      <c r="AE308" s="93" t="str">
        <f t="shared" si="64"/>
        <v/>
      </c>
      <c r="AF308" s="93" t="str">
        <f t="shared" si="65"/>
        <v/>
      </c>
      <c r="BO308" s="64" t="str">
        <f t="shared" si="66"/>
        <v/>
      </c>
      <c r="BP308" s="64" t="str">
        <f t="shared" si="67"/>
        <v/>
      </c>
      <c r="BQ308" s="64" t="str">
        <f t="shared" si="68"/>
        <v/>
      </c>
      <c r="BR308" s="64" t="str">
        <f t="shared" si="69"/>
        <v/>
      </c>
      <c r="BU308" s="64" t="str">
        <f t="shared" si="70"/>
        <v/>
      </c>
      <c r="CY308" s="38" t="str">
        <f t="shared" si="73"/>
        <v>P</v>
      </c>
    </row>
    <row r="309" spans="1:103" ht="20.100000000000001" customHeight="1" x14ac:dyDescent="0.3">
      <c r="A309" s="82">
        <f>ROW()</f>
        <v>309</v>
      </c>
      <c r="B309" s="129" t="str">
        <f t="shared" si="71"/>
        <v/>
      </c>
      <c r="C309" s="129" t="str">
        <f t="shared" si="60"/>
        <v/>
      </c>
      <c r="D309" s="129" t="str">
        <f>IF(C309="","",COUNTIFS(C$11:C309,"&gt;0"))</f>
        <v/>
      </c>
      <c r="E309" s="52"/>
      <c r="F309" s="53"/>
      <c r="G309" s="53"/>
      <c r="H309" s="52"/>
      <c r="I309" s="163"/>
      <c r="J309" s="63"/>
      <c r="K309" s="246"/>
      <c r="L309" s="245" t="str">
        <f t="shared" si="74"/>
        <v/>
      </c>
      <c r="M309" s="173" t="str">
        <f>IFERROR(VLOOKUP(J309,Lists!J$4:L$653,2,FALSE),"")</f>
        <v/>
      </c>
      <c r="N309" s="174" t="str">
        <f>IFERROR(VLOOKUP(J309,Lists!J$4:L$653,3,FALSE),"")</f>
        <v/>
      </c>
      <c r="O309" s="175" t="str">
        <f t="shared" si="72"/>
        <v/>
      </c>
      <c r="P309" s="61"/>
      <c r="Q309" s="164"/>
      <c r="R309" s="164"/>
      <c r="S309" s="85"/>
      <c r="T309" s="97"/>
      <c r="U309" s="52"/>
      <c r="V309" s="85"/>
      <c r="W309" s="98"/>
      <c r="X309" s="107"/>
      <c r="Y309" s="79" t="str">
        <f>IFERROR(VLOOKUP(I309,Lists!A$4:B$11,2,FALSE),"")</f>
        <v/>
      </c>
      <c r="Z309" s="79" t="str">
        <f>IFERROR(VLOOKUP(#REF!,Lists!A$12:B$67,2,FALSE),"")</f>
        <v/>
      </c>
      <c r="AA309" s="82" t="str">
        <f t="shared" si="61"/>
        <v>P</v>
      </c>
      <c r="AB309" s="93" t="str">
        <f t="shared" si="62"/>
        <v>P</v>
      </c>
      <c r="AC309" s="93" t="str">
        <f>IF(L309&lt;&gt;0,IF(S309="Yes",IF(#REF!="","P",""),""),"")</f>
        <v/>
      </c>
      <c r="AD309" s="93" t="str">
        <f t="shared" si="63"/>
        <v/>
      </c>
      <c r="AE309" s="93" t="str">
        <f t="shared" si="64"/>
        <v/>
      </c>
      <c r="AF309" s="93" t="str">
        <f t="shared" si="65"/>
        <v/>
      </c>
      <c r="BO309" s="64" t="str">
        <f t="shared" si="66"/>
        <v/>
      </c>
      <c r="BP309" s="64" t="str">
        <f t="shared" si="67"/>
        <v/>
      </c>
      <c r="BQ309" s="64" t="str">
        <f t="shared" si="68"/>
        <v/>
      </c>
      <c r="BR309" s="64" t="str">
        <f t="shared" si="69"/>
        <v/>
      </c>
      <c r="BU309" s="64" t="str">
        <f t="shared" si="70"/>
        <v/>
      </c>
      <c r="CY309" s="38" t="str">
        <f t="shared" si="73"/>
        <v>P</v>
      </c>
    </row>
    <row r="310" spans="1:103" ht="20.100000000000001" customHeight="1" x14ac:dyDescent="0.3">
      <c r="A310" s="82">
        <f>ROW()</f>
        <v>310</v>
      </c>
      <c r="B310" s="129" t="str">
        <f t="shared" si="71"/>
        <v/>
      </c>
      <c r="C310" s="129" t="str">
        <f t="shared" si="60"/>
        <v/>
      </c>
      <c r="D310" s="129" t="str">
        <f>IF(C310="","",COUNTIFS(C$11:C310,"&gt;0"))</f>
        <v/>
      </c>
      <c r="E310" s="52"/>
      <c r="F310" s="53"/>
      <c r="G310" s="53"/>
      <c r="H310" s="52"/>
      <c r="I310" s="163"/>
      <c r="J310" s="63"/>
      <c r="K310" s="246"/>
      <c r="L310" s="245" t="str">
        <f t="shared" si="74"/>
        <v/>
      </c>
      <c r="M310" s="173" t="str">
        <f>IFERROR(VLOOKUP(J310,Lists!J$4:L$653,2,FALSE),"")</f>
        <v/>
      </c>
      <c r="N310" s="174" t="str">
        <f>IFERROR(VLOOKUP(J310,Lists!J$4:L$653,3,FALSE),"")</f>
        <v/>
      </c>
      <c r="O310" s="175" t="str">
        <f t="shared" si="72"/>
        <v/>
      </c>
      <c r="P310" s="61"/>
      <c r="Q310" s="164"/>
      <c r="R310" s="164"/>
      <c r="S310" s="85"/>
      <c r="T310" s="97"/>
      <c r="U310" s="52"/>
      <c r="V310" s="85"/>
      <c r="W310" s="98"/>
      <c r="X310" s="107"/>
      <c r="Y310" s="79" t="str">
        <f>IFERROR(VLOOKUP(I310,Lists!A$4:B$11,2,FALSE),"")</f>
        <v/>
      </c>
      <c r="Z310" s="79" t="str">
        <f>IFERROR(VLOOKUP(#REF!,Lists!A$12:B$67,2,FALSE),"")</f>
        <v/>
      </c>
      <c r="AA310" s="82" t="str">
        <f t="shared" si="61"/>
        <v>P</v>
      </c>
      <c r="AB310" s="93" t="str">
        <f t="shared" si="62"/>
        <v>P</v>
      </c>
      <c r="AC310" s="93" t="str">
        <f>IF(L310&lt;&gt;0,IF(S310="Yes",IF(#REF!="","P",""),""),"")</f>
        <v/>
      </c>
      <c r="AD310" s="93" t="str">
        <f t="shared" si="63"/>
        <v/>
      </c>
      <c r="AE310" s="93" t="str">
        <f t="shared" si="64"/>
        <v/>
      </c>
      <c r="AF310" s="93" t="str">
        <f t="shared" si="65"/>
        <v/>
      </c>
      <c r="BO310" s="64" t="str">
        <f t="shared" si="66"/>
        <v/>
      </c>
      <c r="BP310" s="64" t="str">
        <f t="shared" si="67"/>
        <v/>
      </c>
      <c r="BQ310" s="64" t="str">
        <f t="shared" si="68"/>
        <v/>
      </c>
      <c r="BR310" s="64" t="str">
        <f t="shared" si="69"/>
        <v/>
      </c>
      <c r="BU310" s="64" t="str">
        <f t="shared" si="70"/>
        <v/>
      </c>
      <c r="CY310" s="38" t="str">
        <f t="shared" si="73"/>
        <v>P</v>
      </c>
    </row>
    <row r="311" spans="1:103" ht="20.100000000000001" customHeight="1" x14ac:dyDescent="0.3">
      <c r="A311" s="82">
        <f>ROW()</f>
        <v>311</v>
      </c>
      <c r="B311" s="129" t="str">
        <f t="shared" si="71"/>
        <v/>
      </c>
      <c r="C311" s="129" t="str">
        <f t="shared" si="60"/>
        <v/>
      </c>
      <c r="D311" s="129" t="str">
        <f>IF(C311="","",COUNTIFS(C$11:C311,"&gt;0"))</f>
        <v/>
      </c>
      <c r="E311" s="52"/>
      <c r="F311" s="53"/>
      <c r="G311" s="53"/>
      <c r="H311" s="52"/>
      <c r="I311" s="163"/>
      <c r="J311" s="63"/>
      <c r="K311" s="246"/>
      <c r="L311" s="245" t="str">
        <f t="shared" si="74"/>
        <v/>
      </c>
      <c r="M311" s="173" t="str">
        <f>IFERROR(VLOOKUP(J311,Lists!J$4:L$653,2,FALSE),"")</f>
        <v/>
      </c>
      <c r="N311" s="174" t="str">
        <f>IFERROR(VLOOKUP(J311,Lists!J$4:L$653,3,FALSE),"")</f>
        <v/>
      </c>
      <c r="O311" s="175" t="str">
        <f t="shared" si="72"/>
        <v/>
      </c>
      <c r="P311" s="61"/>
      <c r="Q311" s="164"/>
      <c r="R311" s="164"/>
      <c r="S311" s="85"/>
      <c r="T311" s="97"/>
      <c r="U311" s="52"/>
      <c r="V311" s="85"/>
      <c r="W311" s="98"/>
      <c r="X311" s="107"/>
      <c r="Y311" s="79" t="str">
        <f>IFERROR(VLOOKUP(I311,Lists!A$4:B$11,2,FALSE),"")</f>
        <v/>
      </c>
      <c r="Z311" s="79" t="str">
        <f>IFERROR(VLOOKUP(#REF!,Lists!A$12:B$67,2,FALSE),"")</f>
        <v/>
      </c>
      <c r="AA311" s="82" t="str">
        <f t="shared" si="61"/>
        <v>P</v>
      </c>
      <c r="AB311" s="93" t="str">
        <f t="shared" si="62"/>
        <v>P</v>
      </c>
      <c r="AC311" s="93" t="str">
        <f>IF(L311&lt;&gt;0,IF(S311="Yes",IF(#REF!="","P",""),""),"")</f>
        <v/>
      </c>
      <c r="AD311" s="93" t="str">
        <f t="shared" si="63"/>
        <v/>
      </c>
      <c r="AE311" s="93" t="str">
        <f t="shared" si="64"/>
        <v/>
      </c>
      <c r="AF311" s="93" t="str">
        <f t="shared" si="65"/>
        <v/>
      </c>
      <c r="BO311" s="64" t="str">
        <f t="shared" si="66"/>
        <v/>
      </c>
      <c r="BP311" s="64" t="str">
        <f t="shared" si="67"/>
        <v/>
      </c>
      <c r="BQ311" s="64" t="str">
        <f t="shared" si="68"/>
        <v/>
      </c>
      <c r="BR311" s="64" t="str">
        <f t="shared" si="69"/>
        <v/>
      </c>
      <c r="BU311" s="64" t="str">
        <f t="shared" si="70"/>
        <v/>
      </c>
      <c r="CY311" s="38" t="str">
        <f t="shared" si="73"/>
        <v>P</v>
      </c>
    </row>
    <row r="312" spans="1:103" ht="20.100000000000001" customHeight="1" x14ac:dyDescent="0.3">
      <c r="A312" s="82">
        <f>ROW()</f>
        <v>312</v>
      </c>
      <c r="B312" s="129" t="str">
        <f t="shared" si="71"/>
        <v/>
      </c>
      <c r="C312" s="129" t="str">
        <f t="shared" si="60"/>
        <v/>
      </c>
      <c r="D312" s="129" t="str">
        <f>IF(C312="","",COUNTIFS(C$11:C312,"&gt;0"))</f>
        <v/>
      </c>
      <c r="E312" s="52"/>
      <c r="F312" s="53"/>
      <c r="G312" s="53"/>
      <c r="H312" s="52"/>
      <c r="I312" s="163"/>
      <c r="J312" s="63"/>
      <c r="K312" s="246"/>
      <c r="L312" s="245" t="str">
        <f t="shared" si="74"/>
        <v/>
      </c>
      <c r="M312" s="173" t="str">
        <f>IFERROR(VLOOKUP(J312,Lists!J$4:L$653,2,FALSE),"")</f>
        <v/>
      </c>
      <c r="N312" s="174" t="str">
        <f>IFERROR(VLOOKUP(J312,Lists!J$4:L$653,3,FALSE),"")</f>
        <v/>
      </c>
      <c r="O312" s="175" t="str">
        <f t="shared" si="72"/>
        <v/>
      </c>
      <c r="P312" s="61"/>
      <c r="Q312" s="164"/>
      <c r="R312" s="164"/>
      <c r="S312" s="85"/>
      <c r="T312" s="97"/>
      <c r="U312" s="52"/>
      <c r="V312" s="85"/>
      <c r="W312" s="98"/>
      <c r="X312" s="107"/>
      <c r="Y312" s="79" t="str">
        <f>IFERROR(VLOOKUP(I312,Lists!A$4:B$11,2,FALSE),"")</f>
        <v/>
      </c>
      <c r="Z312" s="79" t="str">
        <f>IFERROR(VLOOKUP(#REF!,Lists!A$12:B$67,2,FALSE),"")</f>
        <v/>
      </c>
      <c r="AA312" s="82" t="str">
        <f t="shared" si="61"/>
        <v>P</v>
      </c>
      <c r="AB312" s="93" t="str">
        <f t="shared" si="62"/>
        <v>P</v>
      </c>
      <c r="AC312" s="93" t="str">
        <f>IF(L312&lt;&gt;0,IF(S312="Yes",IF(#REF!="","P",""),""),"")</f>
        <v/>
      </c>
      <c r="AD312" s="93" t="str">
        <f t="shared" si="63"/>
        <v/>
      </c>
      <c r="AE312" s="93" t="str">
        <f t="shared" si="64"/>
        <v/>
      </c>
      <c r="AF312" s="93" t="str">
        <f t="shared" si="65"/>
        <v/>
      </c>
      <c r="BO312" s="64" t="str">
        <f t="shared" si="66"/>
        <v/>
      </c>
      <c r="BP312" s="64" t="str">
        <f t="shared" si="67"/>
        <v/>
      </c>
      <c r="BQ312" s="64" t="str">
        <f t="shared" si="68"/>
        <v/>
      </c>
      <c r="BR312" s="64" t="str">
        <f t="shared" si="69"/>
        <v/>
      </c>
      <c r="BU312" s="64" t="str">
        <f t="shared" si="70"/>
        <v/>
      </c>
      <c r="CY312" s="38" t="str">
        <f t="shared" si="73"/>
        <v>P</v>
      </c>
    </row>
    <row r="313" spans="1:103" ht="20.100000000000001" customHeight="1" x14ac:dyDescent="0.3">
      <c r="A313" s="82">
        <f>ROW()</f>
        <v>313</v>
      </c>
      <c r="B313" s="129" t="str">
        <f t="shared" si="71"/>
        <v/>
      </c>
      <c r="C313" s="129" t="str">
        <f t="shared" si="60"/>
        <v/>
      </c>
      <c r="D313" s="129" t="str">
        <f>IF(C313="","",COUNTIFS(C$11:C313,"&gt;0"))</f>
        <v/>
      </c>
      <c r="E313" s="52"/>
      <c r="F313" s="53"/>
      <c r="G313" s="53"/>
      <c r="H313" s="52"/>
      <c r="I313" s="163"/>
      <c r="J313" s="63"/>
      <c r="K313" s="246"/>
      <c r="L313" s="245" t="str">
        <f t="shared" si="74"/>
        <v/>
      </c>
      <c r="M313" s="173" t="str">
        <f>IFERROR(VLOOKUP(J313,Lists!J$4:L$653,2,FALSE),"")</f>
        <v/>
      </c>
      <c r="N313" s="174" t="str">
        <f>IFERROR(VLOOKUP(J313,Lists!J$4:L$653,3,FALSE),"")</f>
        <v/>
      </c>
      <c r="O313" s="175" t="str">
        <f t="shared" si="72"/>
        <v/>
      </c>
      <c r="P313" s="61"/>
      <c r="Q313" s="164"/>
      <c r="R313" s="164"/>
      <c r="S313" s="85"/>
      <c r="T313" s="97"/>
      <c r="U313" s="52"/>
      <c r="V313" s="85"/>
      <c r="W313" s="98"/>
      <c r="X313" s="107"/>
      <c r="Y313" s="79" t="str">
        <f>IFERROR(VLOOKUP(I313,Lists!A$4:B$11,2,FALSE),"")</f>
        <v/>
      </c>
      <c r="Z313" s="79" t="str">
        <f>IFERROR(VLOOKUP(#REF!,Lists!A$12:B$67,2,FALSE),"")</f>
        <v/>
      </c>
      <c r="AA313" s="82" t="str">
        <f t="shared" si="61"/>
        <v>P</v>
      </c>
      <c r="AB313" s="93" t="str">
        <f t="shared" si="62"/>
        <v>P</v>
      </c>
      <c r="AC313" s="93" t="str">
        <f>IF(L313&lt;&gt;0,IF(S313="Yes",IF(#REF!="","P",""),""),"")</f>
        <v/>
      </c>
      <c r="AD313" s="93" t="str">
        <f t="shared" si="63"/>
        <v/>
      </c>
      <c r="AE313" s="93" t="str">
        <f t="shared" si="64"/>
        <v/>
      </c>
      <c r="AF313" s="93" t="str">
        <f t="shared" si="65"/>
        <v/>
      </c>
      <c r="BO313" s="64" t="str">
        <f t="shared" si="66"/>
        <v/>
      </c>
      <c r="BP313" s="64" t="str">
        <f t="shared" si="67"/>
        <v/>
      </c>
      <c r="BQ313" s="64" t="str">
        <f t="shared" si="68"/>
        <v/>
      </c>
      <c r="BR313" s="64" t="str">
        <f t="shared" si="69"/>
        <v/>
      </c>
      <c r="BU313" s="64" t="str">
        <f t="shared" si="70"/>
        <v/>
      </c>
      <c r="CY313" s="38" t="str">
        <f t="shared" si="73"/>
        <v>P</v>
      </c>
    </row>
    <row r="314" spans="1:103" ht="20.100000000000001" customHeight="1" x14ac:dyDescent="0.3">
      <c r="A314" s="82">
        <f>ROW()</f>
        <v>314</v>
      </c>
      <c r="B314" s="129" t="str">
        <f t="shared" si="71"/>
        <v/>
      </c>
      <c r="C314" s="129" t="str">
        <f t="shared" si="60"/>
        <v/>
      </c>
      <c r="D314" s="129" t="str">
        <f>IF(C314="","",COUNTIFS(C$11:C314,"&gt;0"))</f>
        <v/>
      </c>
      <c r="E314" s="52"/>
      <c r="F314" s="53"/>
      <c r="G314" s="53"/>
      <c r="H314" s="52"/>
      <c r="I314" s="163"/>
      <c r="J314" s="63"/>
      <c r="K314" s="246"/>
      <c r="L314" s="245" t="str">
        <f t="shared" si="74"/>
        <v/>
      </c>
      <c r="M314" s="173" t="str">
        <f>IFERROR(VLOOKUP(J314,Lists!J$4:L$653,2,FALSE),"")</f>
        <v/>
      </c>
      <c r="N314" s="174" t="str">
        <f>IFERROR(VLOOKUP(J314,Lists!J$4:L$653,3,FALSE),"")</f>
        <v/>
      </c>
      <c r="O314" s="175" t="str">
        <f t="shared" si="72"/>
        <v/>
      </c>
      <c r="P314" s="61"/>
      <c r="Q314" s="164"/>
      <c r="R314" s="164"/>
      <c r="S314" s="85"/>
      <c r="T314" s="97"/>
      <c r="U314" s="52"/>
      <c r="V314" s="85"/>
      <c r="W314" s="98"/>
      <c r="X314" s="107"/>
      <c r="Y314" s="79" t="str">
        <f>IFERROR(VLOOKUP(I314,Lists!A$4:B$11,2,FALSE),"")</f>
        <v/>
      </c>
      <c r="Z314" s="79" t="str">
        <f>IFERROR(VLOOKUP(#REF!,Lists!A$12:B$67,2,FALSE),"")</f>
        <v/>
      </c>
      <c r="AA314" s="82" t="str">
        <f t="shared" si="61"/>
        <v>P</v>
      </c>
      <c r="AB314" s="93" t="str">
        <f t="shared" si="62"/>
        <v>P</v>
      </c>
      <c r="AC314" s="93" t="str">
        <f>IF(L314&lt;&gt;0,IF(S314="Yes",IF(#REF!="","P",""),""),"")</f>
        <v/>
      </c>
      <c r="AD314" s="93" t="str">
        <f t="shared" si="63"/>
        <v/>
      </c>
      <c r="AE314" s="93" t="str">
        <f t="shared" si="64"/>
        <v/>
      </c>
      <c r="AF314" s="93" t="str">
        <f t="shared" si="65"/>
        <v/>
      </c>
      <c r="BO314" s="64" t="str">
        <f t="shared" si="66"/>
        <v/>
      </c>
      <c r="BP314" s="64" t="str">
        <f t="shared" si="67"/>
        <v/>
      </c>
      <c r="BQ314" s="64" t="str">
        <f t="shared" si="68"/>
        <v/>
      </c>
      <c r="BR314" s="64" t="str">
        <f t="shared" si="69"/>
        <v/>
      </c>
      <c r="BU314" s="64" t="str">
        <f t="shared" si="70"/>
        <v/>
      </c>
      <c r="CY314" s="38" t="str">
        <f t="shared" si="73"/>
        <v>P</v>
      </c>
    </row>
    <row r="315" spans="1:103" ht="20.100000000000001" customHeight="1" x14ac:dyDescent="0.3">
      <c r="A315" s="82">
        <f>ROW()</f>
        <v>315</v>
      </c>
      <c r="B315" s="129" t="str">
        <f t="shared" si="71"/>
        <v/>
      </c>
      <c r="C315" s="129" t="str">
        <f t="shared" si="60"/>
        <v/>
      </c>
      <c r="D315" s="129" t="str">
        <f>IF(C315="","",COUNTIFS(C$11:C315,"&gt;0"))</f>
        <v/>
      </c>
      <c r="E315" s="52"/>
      <c r="F315" s="53"/>
      <c r="G315" s="53"/>
      <c r="H315" s="52"/>
      <c r="I315" s="163"/>
      <c r="J315" s="63"/>
      <c r="K315" s="246"/>
      <c r="L315" s="245" t="str">
        <f t="shared" si="74"/>
        <v/>
      </c>
      <c r="M315" s="173" t="str">
        <f>IFERROR(VLOOKUP(J315,Lists!J$4:L$653,2,FALSE),"")</f>
        <v/>
      </c>
      <c r="N315" s="174" t="str">
        <f>IFERROR(VLOOKUP(J315,Lists!J$4:L$653,3,FALSE),"")</f>
        <v/>
      </c>
      <c r="O315" s="175" t="str">
        <f t="shared" si="72"/>
        <v/>
      </c>
      <c r="P315" s="61"/>
      <c r="Q315" s="164"/>
      <c r="R315" s="164"/>
      <c r="S315" s="85"/>
      <c r="T315" s="97"/>
      <c r="U315" s="52"/>
      <c r="V315" s="85"/>
      <c r="W315" s="98"/>
      <c r="X315" s="107"/>
      <c r="Y315" s="79" t="str">
        <f>IFERROR(VLOOKUP(I315,Lists!A$4:B$11,2,FALSE),"")</f>
        <v/>
      </c>
      <c r="Z315" s="79" t="str">
        <f>IFERROR(VLOOKUP(#REF!,Lists!A$12:B$67,2,FALSE),"")</f>
        <v/>
      </c>
      <c r="AA315" s="82" t="str">
        <f t="shared" si="61"/>
        <v>P</v>
      </c>
      <c r="AB315" s="93" t="str">
        <f t="shared" si="62"/>
        <v>P</v>
      </c>
      <c r="AC315" s="93" t="str">
        <f>IF(L315&lt;&gt;0,IF(S315="Yes",IF(#REF!="","P",""),""),"")</f>
        <v/>
      </c>
      <c r="AD315" s="93" t="str">
        <f t="shared" si="63"/>
        <v/>
      </c>
      <c r="AE315" s="93" t="str">
        <f t="shared" si="64"/>
        <v/>
      </c>
      <c r="AF315" s="93" t="str">
        <f t="shared" si="65"/>
        <v/>
      </c>
      <c r="BO315" s="64" t="str">
        <f t="shared" si="66"/>
        <v/>
      </c>
      <c r="BP315" s="64" t="str">
        <f t="shared" si="67"/>
        <v/>
      </c>
      <c r="BQ315" s="64" t="str">
        <f t="shared" si="68"/>
        <v/>
      </c>
      <c r="BR315" s="64" t="str">
        <f t="shared" si="69"/>
        <v/>
      </c>
      <c r="BU315" s="64" t="str">
        <f t="shared" si="70"/>
        <v/>
      </c>
      <c r="CY315" s="38" t="str">
        <f t="shared" si="73"/>
        <v>P</v>
      </c>
    </row>
    <row r="316" spans="1:103" ht="20.100000000000001" customHeight="1" x14ac:dyDescent="0.3">
      <c r="A316" s="82">
        <f>ROW()</f>
        <v>316</v>
      </c>
      <c r="B316" s="129" t="str">
        <f t="shared" si="71"/>
        <v/>
      </c>
      <c r="C316" s="129" t="str">
        <f t="shared" si="60"/>
        <v/>
      </c>
      <c r="D316" s="129" t="str">
        <f>IF(C316="","",COUNTIFS(C$11:C316,"&gt;0"))</f>
        <v/>
      </c>
      <c r="E316" s="52"/>
      <c r="F316" s="53"/>
      <c r="G316" s="53"/>
      <c r="H316" s="52"/>
      <c r="I316" s="163"/>
      <c r="J316" s="63"/>
      <c r="K316" s="246"/>
      <c r="L316" s="245" t="str">
        <f t="shared" si="74"/>
        <v/>
      </c>
      <c r="M316" s="173" t="str">
        <f>IFERROR(VLOOKUP(J316,Lists!J$4:L$653,2,FALSE),"")</f>
        <v/>
      </c>
      <c r="N316" s="174" t="str">
        <f>IFERROR(VLOOKUP(J316,Lists!J$4:L$653,3,FALSE),"")</f>
        <v/>
      </c>
      <c r="O316" s="175" t="str">
        <f t="shared" si="72"/>
        <v/>
      </c>
      <c r="P316" s="61"/>
      <c r="Q316" s="164"/>
      <c r="R316" s="164"/>
      <c r="S316" s="85"/>
      <c r="T316" s="97"/>
      <c r="U316" s="52"/>
      <c r="V316" s="85"/>
      <c r="W316" s="98"/>
      <c r="X316" s="107"/>
      <c r="Y316" s="79" t="str">
        <f>IFERROR(VLOOKUP(I316,Lists!A$4:B$11,2,FALSE),"")</f>
        <v/>
      </c>
      <c r="Z316" s="79" t="str">
        <f>IFERROR(VLOOKUP(#REF!,Lists!A$12:B$67,2,FALSE),"")</f>
        <v/>
      </c>
      <c r="AA316" s="82" t="str">
        <f t="shared" si="61"/>
        <v>P</v>
      </c>
      <c r="AB316" s="93" t="str">
        <f t="shared" si="62"/>
        <v>P</v>
      </c>
      <c r="AC316" s="93" t="str">
        <f>IF(L316&lt;&gt;0,IF(S316="Yes",IF(#REF!="","P",""),""),"")</f>
        <v/>
      </c>
      <c r="AD316" s="93" t="str">
        <f t="shared" si="63"/>
        <v/>
      </c>
      <c r="AE316" s="93" t="str">
        <f t="shared" si="64"/>
        <v/>
      </c>
      <c r="AF316" s="93" t="str">
        <f t="shared" si="65"/>
        <v/>
      </c>
      <c r="BO316" s="64" t="str">
        <f t="shared" si="66"/>
        <v/>
      </c>
      <c r="BP316" s="64" t="str">
        <f t="shared" si="67"/>
        <v/>
      </c>
      <c r="BQ316" s="64" t="str">
        <f t="shared" si="68"/>
        <v/>
      </c>
      <c r="BR316" s="64" t="str">
        <f t="shared" si="69"/>
        <v/>
      </c>
      <c r="BU316" s="64" t="str">
        <f t="shared" si="70"/>
        <v/>
      </c>
      <c r="CY316" s="38" t="str">
        <f t="shared" si="73"/>
        <v>P</v>
      </c>
    </row>
    <row r="317" spans="1:103" ht="20.100000000000001" customHeight="1" x14ac:dyDescent="0.3">
      <c r="A317" s="82">
        <f>ROW()</f>
        <v>317</v>
      </c>
      <c r="B317" s="129" t="str">
        <f t="shared" si="71"/>
        <v/>
      </c>
      <c r="C317" s="129" t="str">
        <f t="shared" si="60"/>
        <v/>
      </c>
      <c r="D317" s="129" t="str">
        <f>IF(C317="","",COUNTIFS(C$11:C317,"&gt;0"))</f>
        <v/>
      </c>
      <c r="E317" s="52"/>
      <c r="F317" s="53"/>
      <c r="G317" s="53"/>
      <c r="H317" s="52"/>
      <c r="I317" s="163"/>
      <c r="J317" s="63"/>
      <c r="K317" s="246"/>
      <c r="L317" s="245" t="str">
        <f t="shared" si="74"/>
        <v/>
      </c>
      <c r="M317" s="173" t="str">
        <f>IFERROR(VLOOKUP(J317,Lists!J$4:L$653,2,FALSE),"")</f>
        <v/>
      </c>
      <c r="N317" s="174" t="str">
        <f>IFERROR(VLOOKUP(J317,Lists!J$4:L$653,3,FALSE),"")</f>
        <v/>
      </c>
      <c r="O317" s="175" t="str">
        <f t="shared" si="72"/>
        <v/>
      </c>
      <c r="P317" s="61"/>
      <c r="Q317" s="164"/>
      <c r="R317" s="164"/>
      <c r="S317" s="85"/>
      <c r="T317" s="97"/>
      <c r="U317" s="52"/>
      <c r="V317" s="85"/>
      <c r="W317" s="98"/>
      <c r="X317" s="107"/>
      <c r="Y317" s="79" t="str">
        <f>IFERROR(VLOOKUP(I317,Lists!A$4:B$11,2,FALSE),"")</f>
        <v/>
      </c>
      <c r="Z317" s="79" t="str">
        <f>IFERROR(VLOOKUP(#REF!,Lists!A$12:B$67,2,FALSE),"")</f>
        <v/>
      </c>
      <c r="AA317" s="82" t="str">
        <f t="shared" si="61"/>
        <v>P</v>
      </c>
      <c r="AB317" s="93" t="str">
        <f t="shared" si="62"/>
        <v>P</v>
      </c>
      <c r="AC317" s="93" t="str">
        <f>IF(L317&lt;&gt;0,IF(S317="Yes",IF(#REF!="","P",""),""),"")</f>
        <v/>
      </c>
      <c r="AD317" s="93" t="str">
        <f t="shared" si="63"/>
        <v/>
      </c>
      <c r="AE317" s="93" t="str">
        <f t="shared" si="64"/>
        <v/>
      </c>
      <c r="AF317" s="93" t="str">
        <f t="shared" si="65"/>
        <v/>
      </c>
      <c r="BO317" s="64" t="str">
        <f t="shared" si="66"/>
        <v/>
      </c>
      <c r="BP317" s="64" t="str">
        <f t="shared" si="67"/>
        <v/>
      </c>
      <c r="BQ317" s="64" t="str">
        <f t="shared" si="68"/>
        <v/>
      </c>
      <c r="BR317" s="64" t="str">
        <f t="shared" si="69"/>
        <v/>
      </c>
      <c r="BU317" s="64" t="str">
        <f t="shared" si="70"/>
        <v/>
      </c>
      <c r="CY317" s="38" t="str">
        <f t="shared" si="73"/>
        <v>P</v>
      </c>
    </row>
    <row r="318" spans="1:103" ht="20.100000000000001" customHeight="1" x14ac:dyDescent="0.3">
      <c r="A318" s="82">
        <f>ROW()</f>
        <v>318</v>
      </c>
      <c r="B318" s="129" t="str">
        <f t="shared" si="71"/>
        <v/>
      </c>
      <c r="C318" s="129" t="str">
        <f t="shared" si="60"/>
        <v/>
      </c>
      <c r="D318" s="129" t="str">
        <f>IF(C318="","",COUNTIFS(C$11:C318,"&gt;0"))</f>
        <v/>
      </c>
      <c r="E318" s="52"/>
      <c r="F318" s="53"/>
      <c r="G318" s="53"/>
      <c r="H318" s="52"/>
      <c r="I318" s="163"/>
      <c r="J318" s="63"/>
      <c r="K318" s="246"/>
      <c r="L318" s="245" t="str">
        <f t="shared" si="74"/>
        <v/>
      </c>
      <c r="M318" s="173" t="str">
        <f>IFERROR(VLOOKUP(J318,Lists!J$4:L$653,2,FALSE),"")</f>
        <v/>
      </c>
      <c r="N318" s="174" t="str">
        <f>IFERROR(VLOOKUP(J318,Lists!J$4:L$653,3,FALSE),"")</f>
        <v/>
      </c>
      <c r="O318" s="175" t="str">
        <f t="shared" si="72"/>
        <v/>
      </c>
      <c r="P318" s="61"/>
      <c r="Q318" s="164"/>
      <c r="R318" s="164"/>
      <c r="S318" s="85"/>
      <c r="T318" s="97"/>
      <c r="U318" s="52"/>
      <c r="V318" s="85"/>
      <c r="W318" s="98"/>
      <c r="X318" s="107"/>
      <c r="Y318" s="79" t="str">
        <f>IFERROR(VLOOKUP(I318,Lists!A$4:B$11,2,FALSE),"")</f>
        <v/>
      </c>
      <c r="Z318" s="79" t="str">
        <f>IFERROR(VLOOKUP(#REF!,Lists!A$12:B$67,2,FALSE),"")</f>
        <v/>
      </c>
      <c r="AA318" s="82" t="str">
        <f t="shared" si="61"/>
        <v>P</v>
      </c>
      <c r="AB318" s="93" t="str">
        <f t="shared" si="62"/>
        <v>P</v>
      </c>
      <c r="AC318" s="93" t="str">
        <f>IF(L318&lt;&gt;0,IF(S318="Yes",IF(#REF!="","P",""),""),"")</f>
        <v/>
      </c>
      <c r="AD318" s="93" t="str">
        <f t="shared" si="63"/>
        <v/>
      </c>
      <c r="AE318" s="93" t="str">
        <f t="shared" si="64"/>
        <v/>
      </c>
      <c r="AF318" s="93" t="str">
        <f t="shared" si="65"/>
        <v/>
      </c>
      <c r="BO318" s="64" t="str">
        <f t="shared" si="66"/>
        <v/>
      </c>
      <c r="BP318" s="64" t="str">
        <f t="shared" si="67"/>
        <v/>
      </c>
      <c r="BQ318" s="64" t="str">
        <f t="shared" si="68"/>
        <v/>
      </c>
      <c r="BR318" s="64" t="str">
        <f t="shared" si="69"/>
        <v/>
      </c>
      <c r="BU318" s="64" t="str">
        <f t="shared" si="70"/>
        <v/>
      </c>
      <c r="CY318" s="38" t="str">
        <f t="shared" si="73"/>
        <v>P</v>
      </c>
    </row>
    <row r="319" spans="1:103" ht="20.100000000000001" customHeight="1" x14ac:dyDescent="0.3">
      <c r="A319" s="82">
        <f>ROW()</f>
        <v>319</v>
      </c>
      <c r="B319" s="129" t="str">
        <f t="shared" si="71"/>
        <v/>
      </c>
      <c r="C319" s="129" t="str">
        <f t="shared" si="60"/>
        <v/>
      </c>
      <c r="D319" s="129" t="str">
        <f>IF(C319="","",COUNTIFS(C$11:C319,"&gt;0"))</f>
        <v/>
      </c>
      <c r="E319" s="52"/>
      <c r="F319" s="53"/>
      <c r="G319" s="53"/>
      <c r="H319" s="52"/>
      <c r="I319" s="163"/>
      <c r="J319" s="63"/>
      <c r="K319" s="246"/>
      <c r="L319" s="245" t="str">
        <f t="shared" si="74"/>
        <v/>
      </c>
      <c r="M319" s="173" t="str">
        <f>IFERROR(VLOOKUP(J319,Lists!J$4:L$653,2,FALSE),"")</f>
        <v/>
      </c>
      <c r="N319" s="174" t="str">
        <f>IFERROR(VLOOKUP(J319,Lists!J$4:L$653,3,FALSE),"")</f>
        <v/>
      </c>
      <c r="O319" s="175" t="str">
        <f t="shared" si="72"/>
        <v/>
      </c>
      <c r="P319" s="61"/>
      <c r="Q319" s="164"/>
      <c r="R319" s="164"/>
      <c r="S319" s="85"/>
      <c r="T319" s="97"/>
      <c r="U319" s="52"/>
      <c r="V319" s="85"/>
      <c r="W319" s="98"/>
      <c r="X319" s="107"/>
      <c r="Y319" s="79" t="str">
        <f>IFERROR(VLOOKUP(I319,Lists!A$4:B$11,2,FALSE),"")</f>
        <v/>
      </c>
      <c r="Z319" s="79" t="str">
        <f>IFERROR(VLOOKUP(#REF!,Lists!A$12:B$67,2,FALSE),"")</f>
        <v/>
      </c>
      <c r="AA319" s="82" t="str">
        <f t="shared" si="61"/>
        <v>P</v>
      </c>
      <c r="AB319" s="93" t="str">
        <f t="shared" si="62"/>
        <v>P</v>
      </c>
      <c r="AC319" s="93" t="str">
        <f>IF(L319&lt;&gt;0,IF(S319="Yes",IF(#REF!="","P",""),""),"")</f>
        <v/>
      </c>
      <c r="AD319" s="93" t="str">
        <f t="shared" si="63"/>
        <v/>
      </c>
      <c r="AE319" s="93" t="str">
        <f t="shared" si="64"/>
        <v/>
      </c>
      <c r="AF319" s="93" t="str">
        <f t="shared" si="65"/>
        <v/>
      </c>
      <c r="BO319" s="64" t="str">
        <f t="shared" si="66"/>
        <v/>
      </c>
      <c r="BP319" s="64" t="str">
        <f t="shared" si="67"/>
        <v/>
      </c>
      <c r="BQ319" s="64" t="str">
        <f t="shared" si="68"/>
        <v/>
      </c>
      <c r="BR319" s="64" t="str">
        <f t="shared" si="69"/>
        <v/>
      </c>
      <c r="BU319" s="64" t="str">
        <f t="shared" si="70"/>
        <v/>
      </c>
      <c r="CY319" s="38" t="str">
        <f t="shared" si="73"/>
        <v>P</v>
      </c>
    </row>
    <row r="320" spans="1:103" ht="20.100000000000001" customHeight="1" x14ac:dyDescent="0.3">
      <c r="A320" s="82">
        <f>ROW()</f>
        <v>320</v>
      </c>
      <c r="B320" s="129" t="str">
        <f t="shared" si="71"/>
        <v/>
      </c>
      <c r="C320" s="129" t="str">
        <f t="shared" si="60"/>
        <v/>
      </c>
      <c r="D320" s="129" t="str">
        <f>IF(C320="","",COUNTIFS(C$11:C320,"&gt;0"))</f>
        <v/>
      </c>
      <c r="E320" s="52"/>
      <c r="F320" s="53"/>
      <c r="G320" s="53"/>
      <c r="H320" s="52"/>
      <c r="I320" s="163"/>
      <c r="J320" s="63"/>
      <c r="K320" s="246"/>
      <c r="L320" s="245" t="str">
        <f t="shared" si="74"/>
        <v/>
      </c>
      <c r="M320" s="173" t="str">
        <f>IFERROR(VLOOKUP(J320,Lists!J$4:L$653,2,FALSE),"")</f>
        <v/>
      </c>
      <c r="N320" s="174" t="str">
        <f>IFERROR(VLOOKUP(J320,Lists!J$4:L$653,3,FALSE),"")</f>
        <v/>
      </c>
      <c r="O320" s="175" t="str">
        <f t="shared" si="72"/>
        <v/>
      </c>
      <c r="P320" s="61"/>
      <c r="Q320" s="164"/>
      <c r="R320" s="164"/>
      <c r="S320" s="85"/>
      <c r="T320" s="97"/>
      <c r="U320" s="52"/>
      <c r="V320" s="85"/>
      <c r="W320" s="98"/>
      <c r="X320" s="107"/>
      <c r="Y320" s="79" t="str">
        <f>IFERROR(VLOOKUP(I320,Lists!A$4:B$11,2,FALSE),"")</f>
        <v/>
      </c>
      <c r="Z320" s="79" t="str">
        <f>IFERROR(VLOOKUP(#REF!,Lists!A$12:B$67,2,FALSE),"")</f>
        <v/>
      </c>
      <c r="AA320" s="82" t="str">
        <f t="shared" si="61"/>
        <v>P</v>
      </c>
      <c r="AB320" s="93" t="str">
        <f t="shared" si="62"/>
        <v>P</v>
      </c>
      <c r="AC320" s="93" t="str">
        <f>IF(L320&lt;&gt;0,IF(S320="Yes",IF(#REF!="","P",""),""),"")</f>
        <v/>
      </c>
      <c r="AD320" s="93" t="str">
        <f t="shared" si="63"/>
        <v/>
      </c>
      <c r="AE320" s="93" t="str">
        <f t="shared" si="64"/>
        <v/>
      </c>
      <c r="AF320" s="93" t="str">
        <f t="shared" si="65"/>
        <v/>
      </c>
      <c r="BO320" s="64" t="str">
        <f t="shared" si="66"/>
        <v/>
      </c>
      <c r="BP320" s="64" t="str">
        <f t="shared" si="67"/>
        <v/>
      </c>
      <c r="BQ320" s="64" t="str">
        <f t="shared" si="68"/>
        <v/>
      </c>
      <c r="BR320" s="64" t="str">
        <f t="shared" si="69"/>
        <v/>
      </c>
      <c r="BU320" s="64" t="str">
        <f t="shared" si="70"/>
        <v/>
      </c>
      <c r="CY320" s="38" t="str">
        <f t="shared" si="73"/>
        <v>P</v>
      </c>
    </row>
    <row r="321" spans="1:103" ht="20.100000000000001" customHeight="1" x14ac:dyDescent="0.3">
      <c r="A321" s="82">
        <f>ROW()</f>
        <v>321</v>
      </c>
      <c r="B321" s="129" t="str">
        <f t="shared" si="71"/>
        <v/>
      </c>
      <c r="C321" s="129" t="str">
        <f t="shared" si="60"/>
        <v/>
      </c>
      <c r="D321" s="129" t="str">
        <f>IF(C321="","",COUNTIFS(C$11:C321,"&gt;0"))</f>
        <v/>
      </c>
      <c r="E321" s="52"/>
      <c r="F321" s="53"/>
      <c r="G321" s="53"/>
      <c r="H321" s="52"/>
      <c r="I321" s="163"/>
      <c r="J321" s="63"/>
      <c r="K321" s="246"/>
      <c r="L321" s="245" t="str">
        <f t="shared" si="74"/>
        <v/>
      </c>
      <c r="M321" s="173" t="str">
        <f>IFERROR(VLOOKUP(J321,Lists!J$4:L$653,2,FALSE),"")</f>
        <v/>
      </c>
      <c r="N321" s="174" t="str">
        <f>IFERROR(VLOOKUP(J321,Lists!J$4:L$653,3,FALSE),"")</f>
        <v/>
      </c>
      <c r="O321" s="175" t="str">
        <f t="shared" si="72"/>
        <v/>
      </c>
      <c r="P321" s="61"/>
      <c r="Q321" s="164"/>
      <c r="R321" s="164"/>
      <c r="S321" s="85"/>
      <c r="T321" s="97"/>
      <c r="U321" s="52"/>
      <c r="V321" s="85"/>
      <c r="W321" s="98"/>
      <c r="X321" s="107"/>
      <c r="Y321" s="79" t="str">
        <f>IFERROR(VLOOKUP(I321,Lists!A$4:B$11,2,FALSE),"")</f>
        <v/>
      </c>
      <c r="Z321" s="79" t="str">
        <f>IFERROR(VLOOKUP(#REF!,Lists!A$12:B$67,2,FALSE),"")</f>
        <v/>
      </c>
      <c r="AA321" s="82" t="str">
        <f t="shared" si="61"/>
        <v>P</v>
      </c>
      <c r="AB321" s="93" t="str">
        <f t="shared" si="62"/>
        <v>P</v>
      </c>
      <c r="AC321" s="93" t="str">
        <f>IF(L321&lt;&gt;0,IF(S321="Yes",IF(#REF!="","P",""),""),"")</f>
        <v/>
      </c>
      <c r="AD321" s="93" t="str">
        <f t="shared" si="63"/>
        <v/>
      </c>
      <c r="AE321" s="93" t="str">
        <f t="shared" si="64"/>
        <v/>
      </c>
      <c r="AF321" s="93" t="str">
        <f t="shared" si="65"/>
        <v/>
      </c>
      <c r="BO321" s="64" t="str">
        <f t="shared" si="66"/>
        <v/>
      </c>
      <c r="BP321" s="64" t="str">
        <f t="shared" si="67"/>
        <v/>
      </c>
      <c r="BQ321" s="64" t="str">
        <f t="shared" si="68"/>
        <v/>
      </c>
      <c r="BR321" s="64" t="str">
        <f t="shared" si="69"/>
        <v/>
      </c>
      <c r="BU321" s="64" t="str">
        <f t="shared" si="70"/>
        <v/>
      </c>
      <c r="CY321" s="38" t="str">
        <f t="shared" si="73"/>
        <v>P</v>
      </c>
    </row>
    <row r="322" spans="1:103" ht="20.100000000000001" customHeight="1" x14ac:dyDescent="0.3">
      <c r="A322" s="82">
        <f>ROW()</f>
        <v>322</v>
      </c>
      <c r="B322" s="129" t="str">
        <f t="shared" si="71"/>
        <v/>
      </c>
      <c r="C322" s="129" t="str">
        <f t="shared" si="60"/>
        <v/>
      </c>
      <c r="D322" s="129" t="str">
        <f>IF(C322="","",COUNTIFS(C$11:C322,"&gt;0"))</f>
        <v/>
      </c>
      <c r="E322" s="52"/>
      <c r="F322" s="53"/>
      <c r="G322" s="53"/>
      <c r="H322" s="52"/>
      <c r="I322" s="163"/>
      <c r="J322" s="63"/>
      <c r="K322" s="246"/>
      <c r="L322" s="245" t="str">
        <f t="shared" si="74"/>
        <v/>
      </c>
      <c r="M322" s="173" t="str">
        <f>IFERROR(VLOOKUP(J322,Lists!J$4:L$653,2,FALSE),"")</f>
        <v/>
      </c>
      <c r="N322" s="174" t="str">
        <f>IFERROR(VLOOKUP(J322,Lists!J$4:L$653,3,FALSE),"")</f>
        <v/>
      </c>
      <c r="O322" s="175" t="str">
        <f t="shared" si="72"/>
        <v/>
      </c>
      <c r="P322" s="61"/>
      <c r="Q322" s="164"/>
      <c r="R322" s="164"/>
      <c r="S322" s="85"/>
      <c r="T322" s="97"/>
      <c r="U322" s="52"/>
      <c r="V322" s="85"/>
      <c r="W322" s="98"/>
      <c r="X322" s="107"/>
      <c r="Y322" s="79" t="str">
        <f>IFERROR(VLOOKUP(I322,Lists!A$4:B$11,2,FALSE),"")</f>
        <v/>
      </c>
      <c r="Z322" s="79" t="str">
        <f>IFERROR(VLOOKUP(#REF!,Lists!A$12:B$67,2,FALSE),"")</f>
        <v/>
      </c>
      <c r="AA322" s="82" t="str">
        <f t="shared" si="61"/>
        <v>P</v>
      </c>
      <c r="AB322" s="93" t="str">
        <f t="shared" si="62"/>
        <v>P</v>
      </c>
      <c r="AC322" s="93" t="str">
        <f>IF(L322&lt;&gt;0,IF(S322="Yes",IF(#REF!="","P",""),""),"")</f>
        <v/>
      </c>
      <c r="AD322" s="93" t="str">
        <f t="shared" si="63"/>
        <v/>
      </c>
      <c r="AE322" s="93" t="str">
        <f t="shared" si="64"/>
        <v/>
      </c>
      <c r="AF322" s="93" t="str">
        <f t="shared" si="65"/>
        <v/>
      </c>
      <c r="BO322" s="64" t="str">
        <f t="shared" si="66"/>
        <v/>
      </c>
      <c r="BP322" s="64" t="str">
        <f t="shared" si="67"/>
        <v/>
      </c>
      <c r="BQ322" s="64" t="str">
        <f t="shared" si="68"/>
        <v/>
      </c>
      <c r="BR322" s="64" t="str">
        <f t="shared" si="69"/>
        <v/>
      </c>
      <c r="BU322" s="64" t="str">
        <f t="shared" si="70"/>
        <v/>
      </c>
      <c r="CY322" s="38" t="str">
        <f t="shared" si="73"/>
        <v>P</v>
      </c>
    </row>
    <row r="323" spans="1:103" ht="20.100000000000001" customHeight="1" x14ac:dyDescent="0.3">
      <c r="A323" s="82">
        <f>ROW()</f>
        <v>323</v>
      </c>
      <c r="B323" s="129" t="str">
        <f t="shared" si="71"/>
        <v/>
      </c>
      <c r="C323" s="129" t="str">
        <f t="shared" si="60"/>
        <v/>
      </c>
      <c r="D323" s="129" t="str">
        <f>IF(C323="","",COUNTIFS(C$11:C323,"&gt;0"))</f>
        <v/>
      </c>
      <c r="E323" s="52"/>
      <c r="F323" s="53"/>
      <c r="G323" s="53"/>
      <c r="H323" s="52"/>
      <c r="I323" s="163"/>
      <c r="J323" s="63"/>
      <c r="K323" s="246"/>
      <c r="L323" s="245" t="str">
        <f t="shared" si="74"/>
        <v/>
      </c>
      <c r="M323" s="173" t="str">
        <f>IFERROR(VLOOKUP(J323,Lists!J$4:L$653,2,FALSE),"")</f>
        <v/>
      </c>
      <c r="N323" s="174" t="str">
        <f>IFERROR(VLOOKUP(J323,Lists!J$4:L$653,3,FALSE),"")</f>
        <v/>
      </c>
      <c r="O323" s="175" t="str">
        <f t="shared" si="72"/>
        <v/>
      </c>
      <c r="P323" s="61"/>
      <c r="Q323" s="164"/>
      <c r="R323" s="164"/>
      <c r="S323" s="85"/>
      <c r="T323" s="97"/>
      <c r="U323" s="52"/>
      <c r="V323" s="85"/>
      <c r="W323" s="98"/>
      <c r="X323" s="107"/>
      <c r="Y323" s="79" t="str">
        <f>IFERROR(VLOOKUP(I323,Lists!A$4:B$11,2,FALSE),"")</f>
        <v/>
      </c>
      <c r="Z323" s="79" t="str">
        <f>IFERROR(VLOOKUP(#REF!,Lists!A$12:B$67,2,FALSE),"")</f>
        <v/>
      </c>
      <c r="AA323" s="82" t="str">
        <f t="shared" si="61"/>
        <v>P</v>
      </c>
      <c r="AB323" s="93" t="str">
        <f t="shared" si="62"/>
        <v>P</v>
      </c>
      <c r="AC323" s="93" t="str">
        <f>IF(L323&lt;&gt;0,IF(S323="Yes",IF(#REF!="","P",""),""),"")</f>
        <v/>
      </c>
      <c r="AD323" s="93" t="str">
        <f t="shared" si="63"/>
        <v/>
      </c>
      <c r="AE323" s="93" t="str">
        <f t="shared" si="64"/>
        <v/>
      </c>
      <c r="AF323" s="93" t="str">
        <f t="shared" si="65"/>
        <v/>
      </c>
      <c r="BO323" s="64" t="str">
        <f t="shared" si="66"/>
        <v/>
      </c>
      <c r="BP323" s="64" t="str">
        <f t="shared" si="67"/>
        <v/>
      </c>
      <c r="BQ323" s="64" t="str">
        <f t="shared" si="68"/>
        <v/>
      </c>
      <c r="BR323" s="64" t="str">
        <f t="shared" si="69"/>
        <v/>
      </c>
      <c r="BU323" s="64" t="str">
        <f t="shared" si="70"/>
        <v/>
      </c>
      <c r="CY323" s="38" t="str">
        <f t="shared" si="73"/>
        <v>P</v>
      </c>
    </row>
    <row r="324" spans="1:103" ht="20.100000000000001" customHeight="1" x14ac:dyDescent="0.3">
      <c r="A324" s="82">
        <f>ROW()</f>
        <v>324</v>
      </c>
      <c r="B324" s="129" t="str">
        <f t="shared" si="71"/>
        <v/>
      </c>
      <c r="C324" s="129" t="str">
        <f t="shared" si="60"/>
        <v/>
      </c>
      <c r="D324" s="129" t="str">
        <f>IF(C324="","",COUNTIFS(C$11:C324,"&gt;0"))</f>
        <v/>
      </c>
      <c r="E324" s="52"/>
      <c r="F324" s="53"/>
      <c r="G324" s="53"/>
      <c r="H324" s="52"/>
      <c r="I324" s="163"/>
      <c r="J324" s="63"/>
      <c r="K324" s="246"/>
      <c r="L324" s="245" t="str">
        <f t="shared" si="74"/>
        <v/>
      </c>
      <c r="M324" s="173" t="str">
        <f>IFERROR(VLOOKUP(J324,Lists!J$4:L$653,2,FALSE),"")</f>
        <v/>
      </c>
      <c r="N324" s="174" t="str">
        <f>IFERROR(VLOOKUP(J324,Lists!J$4:L$653,3,FALSE),"")</f>
        <v/>
      </c>
      <c r="O324" s="175" t="str">
        <f t="shared" si="72"/>
        <v/>
      </c>
      <c r="P324" s="61"/>
      <c r="Q324" s="164"/>
      <c r="R324" s="164"/>
      <c r="S324" s="85"/>
      <c r="T324" s="97"/>
      <c r="U324" s="52"/>
      <c r="V324" s="85"/>
      <c r="W324" s="98"/>
      <c r="X324" s="107"/>
      <c r="Y324" s="79" t="str">
        <f>IFERROR(VLOOKUP(I324,Lists!A$4:B$11,2,FALSE),"")</f>
        <v/>
      </c>
      <c r="Z324" s="79" t="str">
        <f>IFERROR(VLOOKUP(#REF!,Lists!A$12:B$67,2,FALSE),"")</f>
        <v/>
      </c>
      <c r="AA324" s="82" t="str">
        <f t="shared" si="61"/>
        <v>P</v>
      </c>
      <c r="AB324" s="93" t="str">
        <f t="shared" si="62"/>
        <v>P</v>
      </c>
      <c r="AC324" s="93" t="str">
        <f>IF(L324&lt;&gt;0,IF(S324="Yes",IF(#REF!="","P",""),""),"")</f>
        <v/>
      </c>
      <c r="AD324" s="93" t="str">
        <f t="shared" si="63"/>
        <v/>
      </c>
      <c r="AE324" s="93" t="str">
        <f t="shared" si="64"/>
        <v/>
      </c>
      <c r="AF324" s="93" t="str">
        <f t="shared" si="65"/>
        <v/>
      </c>
      <c r="BO324" s="64" t="str">
        <f t="shared" si="66"/>
        <v/>
      </c>
      <c r="BP324" s="64" t="str">
        <f t="shared" si="67"/>
        <v/>
      </c>
      <c r="BQ324" s="64" t="str">
        <f t="shared" si="68"/>
        <v/>
      </c>
      <c r="BR324" s="64" t="str">
        <f t="shared" si="69"/>
        <v/>
      </c>
      <c r="BU324" s="64" t="str">
        <f t="shared" si="70"/>
        <v/>
      </c>
      <c r="CY324" s="38" t="str">
        <f t="shared" si="73"/>
        <v>P</v>
      </c>
    </row>
    <row r="325" spans="1:103" ht="20.100000000000001" customHeight="1" x14ac:dyDescent="0.3">
      <c r="A325" s="82">
        <f>ROW()</f>
        <v>325</v>
      </c>
      <c r="B325" s="129" t="str">
        <f t="shared" si="71"/>
        <v/>
      </c>
      <c r="C325" s="129" t="str">
        <f t="shared" si="60"/>
        <v/>
      </c>
      <c r="D325" s="129" t="str">
        <f>IF(C325="","",COUNTIFS(C$11:C325,"&gt;0"))</f>
        <v/>
      </c>
      <c r="E325" s="52"/>
      <c r="F325" s="53"/>
      <c r="G325" s="53"/>
      <c r="H325" s="52"/>
      <c r="I325" s="163"/>
      <c r="J325" s="63"/>
      <c r="K325" s="246"/>
      <c r="L325" s="245" t="str">
        <f t="shared" si="74"/>
        <v/>
      </c>
      <c r="M325" s="173" t="str">
        <f>IFERROR(VLOOKUP(J325,Lists!J$4:L$653,2,FALSE),"")</f>
        <v/>
      </c>
      <c r="N325" s="174" t="str">
        <f>IFERROR(VLOOKUP(J325,Lists!J$4:L$653,3,FALSE),"")</f>
        <v/>
      </c>
      <c r="O325" s="175" t="str">
        <f t="shared" si="72"/>
        <v/>
      </c>
      <c r="P325" s="61"/>
      <c r="Q325" s="164"/>
      <c r="R325" s="164"/>
      <c r="S325" s="85"/>
      <c r="T325" s="97"/>
      <c r="U325" s="52"/>
      <c r="V325" s="85"/>
      <c r="W325" s="98"/>
      <c r="X325" s="107"/>
      <c r="Y325" s="79" t="str">
        <f>IFERROR(VLOOKUP(I325,Lists!A$4:B$11,2,FALSE),"")</f>
        <v/>
      </c>
      <c r="Z325" s="79" t="str">
        <f>IFERROR(VLOOKUP(#REF!,Lists!A$12:B$67,2,FALSE),"")</f>
        <v/>
      </c>
      <c r="AA325" s="82" t="str">
        <f t="shared" si="61"/>
        <v>P</v>
      </c>
      <c r="AB325" s="93" t="str">
        <f t="shared" si="62"/>
        <v>P</v>
      </c>
      <c r="AC325" s="93" t="str">
        <f>IF(L325&lt;&gt;0,IF(S325="Yes",IF(#REF!="","P",""),""),"")</f>
        <v/>
      </c>
      <c r="AD325" s="93" t="str">
        <f t="shared" si="63"/>
        <v/>
      </c>
      <c r="AE325" s="93" t="str">
        <f t="shared" si="64"/>
        <v/>
      </c>
      <c r="AF325" s="93" t="str">
        <f t="shared" si="65"/>
        <v/>
      </c>
      <c r="BO325" s="64" t="str">
        <f t="shared" si="66"/>
        <v/>
      </c>
      <c r="BP325" s="64" t="str">
        <f t="shared" si="67"/>
        <v/>
      </c>
      <c r="BQ325" s="64" t="str">
        <f t="shared" si="68"/>
        <v/>
      </c>
      <c r="BR325" s="64" t="str">
        <f t="shared" si="69"/>
        <v/>
      </c>
      <c r="BU325" s="64" t="str">
        <f t="shared" si="70"/>
        <v/>
      </c>
      <c r="CY325" s="38" t="str">
        <f t="shared" si="73"/>
        <v>P</v>
      </c>
    </row>
    <row r="326" spans="1:103" ht="20.100000000000001" customHeight="1" x14ac:dyDescent="0.3">
      <c r="A326" s="82">
        <f>ROW()</f>
        <v>326</v>
      </c>
      <c r="B326" s="129" t="str">
        <f t="shared" si="71"/>
        <v/>
      </c>
      <c r="C326" s="129" t="str">
        <f t="shared" si="60"/>
        <v/>
      </c>
      <c r="D326" s="129" t="str">
        <f>IF(C326="","",COUNTIFS(C$11:C326,"&gt;0"))</f>
        <v/>
      </c>
      <c r="E326" s="52"/>
      <c r="F326" s="53"/>
      <c r="G326" s="53"/>
      <c r="H326" s="52"/>
      <c r="I326" s="163"/>
      <c r="J326" s="63"/>
      <c r="K326" s="246"/>
      <c r="L326" s="245" t="str">
        <f t="shared" si="74"/>
        <v/>
      </c>
      <c r="M326" s="173" t="str">
        <f>IFERROR(VLOOKUP(J326,Lists!J$4:L$653,2,FALSE),"")</f>
        <v/>
      </c>
      <c r="N326" s="174" t="str">
        <f>IFERROR(VLOOKUP(J326,Lists!J$4:L$653,3,FALSE),"")</f>
        <v/>
      </c>
      <c r="O326" s="175" t="str">
        <f t="shared" si="72"/>
        <v/>
      </c>
      <c r="P326" s="61"/>
      <c r="Q326" s="164"/>
      <c r="R326" s="164"/>
      <c r="S326" s="85"/>
      <c r="T326" s="97"/>
      <c r="U326" s="52"/>
      <c r="V326" s="85"/>
      <c r="W326" s="98"/>
      <c r="X326" s="107"/>
      <c r="Y326" s="79" t="str">
        <f>IFERROR(VLOOKUP(I326,Lists!A$4:B$11,2,FALSE),"")</f>
        <v/>
      </c>
      <c r="Z326" s="79" t="str">
        <f>IFERROR(VLOOKUP(#REF!,Lists!A$12:B$67,2,FALSE),"")</f>
        <v/>
      </c>
      <c r="AA326" s="82" t="str">
        <f t="shared" si="61"/>
        <v>P</v>
      </c>
      <c r="AB326" s="93" t="str">
        <f t="shared" si="62"/>
        <v>P</v>
      </c>
      <c r="AC326" s="93" t="str">
        <f>IF(L326&lt;&gt;0,IF(S326="Yes",IF(#REF!="","P",""),""),"")</f>
        <v/>
      </c>
      <c r="AD326" s="93" t="str">
        <f t="shared" si="63"/>
        <v/>
      </c>
      <c r="AE326" s="93" t="str">
        <f t="shared" si="64"/>
        <v/>
      </c>
      <c r="AF326" s="93" t="str">
        <f t="shared" si="65"/>
        <v/>
      </c>
      <c r="BO326" s="64" t="str">
        <f t="shared" si="66"/>
        <v/>
      </c>
      <c r="BP326" s="64" t="str">
        <f t="shared" si="67"/>
        <v/>
      </c>
      <c r="BQ326" s="64" t="str">
        <f t="shared" si="68"/>
        <v/>
      </c>
      <c r="BR326" s="64" t="str">
        <f t="shared" si="69"/>
        <v/>
      </c>
      <c r="BU326" s="64" t="str">
        <f t="shared" si="70"/>
        <v/>
      </c>
      <c r="CY326" s="38" t="str">
        <f t="shared" si="73"/>
        <v>P</v>
      </c>
    </row>
    <row r="327" spans="1:103" ht="20.100000000000001" customHeight="1" x14ac:dyDescent="0.3">
      <c r="A327" s="82">
        <f>ROW()</f>
        <v>327</v>
      </c>
      <c r="B327" s="129" t="str">
        <f t="shared" si="71"/>
        <v/>
      </c>
      <c r="C327" s="129" t="str">
        <f t="shared" si="60"/>
        <v/>
      </c>
      <c r="D327" s="129" t="str">
        <f>IF(C327="","",COUNTIFS(C$11:C327,"&gt;0"))</f>
        <v/>
      </c>
      <c r="E327" s="52"/>
      <c r="F327" s="53"/>
      <c r="G327" s="53"/>
      <c r="H327" s="52"/>
      <c r="I327" s="163"/>
      <c r="J327" s="63"/>
      <c r="K327" s="246"/>
      <c r="L327" s="245" t="str">
        <f t="shared" si="74"/>
        <v/>
      </c>
      <c r="M327" s="173" t="str">
        <f>IFERROR(VLOOKUP(J327,Lists!J$4:L$653,2,FALSE),"")</f>
        <v/>
      </c>
      <c r="N327" s="174" t="str">
        <f>IFERROR(VLOOKUP(J327,Lists!J$4:L$653,3,FALSE),"")</f>
        <v/>
      </c>
      <c r="O327" s="175" t="str">
        <f t="shared" si="72"/>
        <v/>
      </c>
      <c r="P327" s="61"/>
      <c r="Q327" s="164"/>
      <c r="R327" s="164"/>
      <c r="S327" s="85"/>
      <c r="T327" s="97"/>
      <c r="U327" s="52"/>
      <c r="V327" s="85"/>
      <c r="W327" s="98"/>
      <c r="X327" s="107"/>
      <c r="Y327" s="79" t="str">
        <f>IFERROR(VLOOKUP(I327,Lists!A$4:B$11,2,FALSE),"")</f>
        <v/>
      </c>
      <c r="Z327" s="79" t="str">
        <f>IFERROR(VLOOKUP(#REF!,Lists!A$12:B$67,2,FALSE),"")</f>
        <v/>
      </c>
      <c r="AA327" s="82" t="str">
        <f t="shared" si="61"/>
        <v>P</v>
      </c>
      <c r="AB327" s="93" t="str">
        <f t="shared" si="62"/>
        <v>P</v>
      </c>
      <c r="AC327" s="93" t="str">
        <f>IF(L327&lt;&gt;0,IF(S327="Yes",IF(#REF!="","P",""),""),"")</f>
        <v/>
      </c>
      <c r="AD327" s="93" t="str">
        <f t="shared" si="63"/>
        <v/>
      </c>
      <c r="AE327" s="93" t="str">
        <f t="shared" si="64"/>
        <v/>
      </c>
      <c r="AF327" s="93" t="str">
        <f t="shared" si="65"/>
        <v/>
      </c>
      <c r="BO327" s="64" t="str">
        <f t="shared" si="66"/>
        <v/>
      </c>
      <c r="BP327" s="64" t="str">
        <f t="shared" si="67"/>
        <v/>
      </c>
      <c r="BQ327" s="64" t="str">
        <f t="shared" si="68"/>
        <v/>
      </c>
      <c r="BR327" s="64" t="str">
        <f t="shared" si="69"/>
        <v/>
      </c>
      <c r="BU327" s="64" t="str">
        <f t="shared" si="70"/>
        <v/>
      </c>
      <c r="CY327" s="38" t="str">
        <f t="shared" si="73"/>
        <v>P</v>
      </c>
    </row>
    <row r="328" spans="1:103" ht="20.100000000000001" customHeight="1" x14ac:dyDescent="0.3">
      <c r="A328" s="82">
        <f>ROW()</f>
        <v>328</v>
      </c>
      <c r="B328" s="129" t="str">
        <f t="shared" si="71"/>
        <v/>
      </c>
      <c r="C328" s="129" t="str">
        <f t="shared" si="60"/>
        <v/>
      </c>
      <c r="D328" s="129" t="str">
        <f>IF(C328="","",COUNTIFS(C$11:C328,"&gt;0"))</f>
        <v/>
      </c>
      <c r="E328" s="52"/>
      <c r="F328" s="53"/>
      <c r="G328" s="53"/>
      <c r="H328" s="52"/>
      <c r="I328" s="163"/>
      <c r="J328" s="63"/>
      <c r="K328" s="246"/>
      <c r="L328" s="245" t="str">
        <f t="shared" si="74"/>
        <v/>
      </c>
      <c r="M328" s="173" t="str">
        <f>IFERROR(VLOOKUP(J328,Lists!J$4:L$653,2,FALSE),"")</f>
        <v/>
      </c>
      <c r="N328" s="174" t="str">
        <f>IFERROR(VLOOKUP(J328,Lists!J$4:L$653,3,FALSE),"")</f>
        <v/>
      </c>
      <c r="O328" s="175" t="str">
        <f t="shared" si="72"/>
        <v/>
      </c>
      <c r="P328" s="61"/>
      <c r="Q328" s="164"/>
      <c r="R328" s="164"/>
      <c r="S328" s="85"/>
      <c r="T328" s="97"/>
      <c r="U328" s="52"/>
      <c r="V328" s="85"/>
      <c r="W328" s="98"/>
      <c r="X328" s="107"/>
      <c r="Y328" s="79" t="str">
        <f>IFERROR(VLOOKUP(I328,Lists!A$4:B$11,2,FALSE),"")</f>
        <v/>
      </c>
      <c r="Z328" s="79" t="str">
        <f>IFERROR(VLOOKUP(#REF!,Lists!A$12:B$67,2,FALSE),"")</f>
        <v/>
      </c>
      <c r="AA328" s="82" t="str">
        <f t="shared" si="61"/>
        <v>P</v>
      </c>
      <c r="AB328" s="93" t="str">
        <f t="shared" si="62"/>
        <v>P</v>
      </c>
      <c r="AC328" s="93" t="str">
        <f>IF(L328&lt;&gt;0,IF(S328="Yes",IF(#REF!="","P",""),""),"")</f>
        <v/>
      </c>
      <c r="AD328" s="93" t="str">
        <f t="shared" si="63"/>
        <v/>
      </c>
      <c r="AE328" s="93" t="str">
        <f t="shared" si="64"/>
        <v/>
      </c>
      <c r="AF328" s="93" t="str">
        <f t="shared" si="65"/>
        <v/>
      </c>
      <c r="BO328" s="64" t="str">
        <f t="shared" si="66"/>
        <v/>
      </c>
      <c r="BP328" s="64" t="str">
        <f t="shared" si="67"/>
        <v/>
      </c>
      <c r="BQ328" s="64" t="str">
        <f t="shared" si="68"/>
        <v/>
      </c>
      <c r="BR328" s="64" t="str">
        <f t="shared" si="69"/>
        <v/>
      </c>
      <c r="BU328" s="64" t="str">
        <f t="shared" si="70"/>
        <v/>
      </c>
      <c r="CY328" s="38" t="str">
        <f t="shared" si="73"/>
        <v>P</v>
      </c>
    </row>
    <row r="329" spans="1:103" ht="20.100000000000001" customHeight="1" x14ac:dyDescent="0.3">
      <c r="A329" s="82">
        <f>ROW()</f>
        <v>329</v>
      </c>
      <c r="B329" s="129" t="str">
        <f t="shared" si="71"/>
        <v/>
      </c>
      <c r="C329" s="129" t="str">
        <f t="shared" si="60"/>
        <v/>
      </c>
      <c r="D329" s="129" t="str">
        <f>IF(C329="","",COUNTIFS(C$11:C329,"&gt;0"))</f>
        <v/>
      </c>
      <c r="E329" s="52"/>
      <c r="F329" s="53"/>
      <c r="G329" s="53"/>
      <c r="H329" s="52"/>
      <c r="I329" s="163"/>
      <c r="J329" s="63"/>
      <c r="K329" s="246"/>
      <c r="L329" s="245" t="str">
        <f t="shared" si="74"/>
        <v/>
      </c>
      <c r="M329" s="173" t="str">
        <f>IFERROR(VLOOKUP(J329,Lists!J$4:L$653,2,FALSE),"")</f>
        <v/>
      </c>
      <c r="N329" s="174" t="str">
        <f>IFERROR(VLOOKUP(J329,Lists!J$4:L$653,3,FALSE),"")</f>
        <v/>
      </c>
      <c r="O329" s="175" t="str">
        <f t="shared" si="72"/>
        <v/>
      </c>
      <c r="P329" s="61"/>
      <c r="Q329" s="164"/>
      <c r="R329" s="164"/>
      <c r="S329" s="85"/>
      <c r="T329" s="97"/>
      <c r="U329" s="52"/>
      <c r="V329" s="85"/>
      <c r="W329" s="98"/>
      <c r="X329" s="107"/>
      <c r="Y329" s="79" t="str">
        <f>IFERROR(VLOOKUP(I329,Lists!A$4:B$11,2,FALSE),"")</f>
        <v/>
      </c>
      <c r="Z329" s="79" t="str">
        <f>IFERROR(VLOOKUP(#REF!,Lists!A$12:B$67,2,FALSE),"")</f>
        <v/>
      </c>
      <c r="AA329" s="82" t="str">
        <f t="shared" si="61"/>
        <v>P</v>
      </c>
      <c r="AB329" s="93" t="str">
        <f t="shared" si="62"/>
        <v>P</v>
      </c>
      <c r="AC329" s="93" t="str">
        <f>IF(L329&lt;&gt;0,IF(S329="Yes",IF(#REF!="","P",""),""),"")</f>
        <v/>
      </c>
      <c r="AD329" s="93" t="str">
        <f t="shared" si="63"/>
        <v/>
      </c>
      <c r="AE329" s="93" t="str">
        <f t="shared" si="64"/>
        <v/>
      </c>
      <c r="AF329" s="93" t="str">
        <f t="shared" si="65"/>
        <v/>
      </c>
      <c r="BO329" s="64" t="str">
        <f t="shared" si="66"/>
        <v/>
      </c>
      <c r="BP329" s="64" t="str">
        <f t="shared" si="67"/>
        <v/>
      </c>
      <c r="BQ329" s="64" t="str">
        <f t="shared" si="68"/>
        <v/>
      </c>
      <c r="BR329" s="64" t="str">
        <f t="shared" si="69"/>
        <v/>
      </c>
      <c r="BU329" s="64" t="str">
        <f t="shared" si="70"/>
        <v/>
      </c>
      <c r="CY329" s="38" t="str">
        <f t="shared" si="73"/>
        <v>P</v>
      </c>
    </row>
    <row r="330" spans="1:103" ht="20.100000000000001" customHeight="1" x14ac:dyDescent="0.3">
      <c r="A330" s="82">
        <f>ROW()</f>
        <v>330</v>
      </c>
      <c r="B330" s="129" t="str">
        <f t="shared" si="71"/>
        <v/>
      </c>
      <c r="C330" s="129" t="str">
        <f t="shared" si="60"/>
        <v/>
      </c>
      <c r="D330" s="129" t="str">
        <f>IF(C330="","",COUNTIFS(C$11:C330,"&gt;0"))</f>
        <v/>
      </c>
      <c r="E330" s="52"/>
      <c r="F330" s="53"/>
      <c r="G330" s="53"/>
      <c r="H330" s="52"/>
      <c r="I330" s="163"/>
      <c r="J330" s="63"/>
      <c r="K330" s="246"/>
      <c r="L330" s="245" t="str">
        <f t="shared" si="74"/>
        <v/>
      </c>
      <c r="M330" s="173" t="str">
        <f>IFERROR(VLOOKUP(J330,Lists!J$4:L$653,2,FALSE),"")</f>
        <v/>
      </c>
      <c r="N330" s="174" t="str">
        <f>IFERROR(VLOOKUP(J330,Lists!J$4:L$653,3,FALSE),"")</f>
        <v/>
      </c>
      <c r="O330" s="175" t="str">
        <f t="shared" si="72"/>
        <v/>
      </c>
      <c r="P330" s="61"/>
      <c r="Q330" s="164"/>
      <c r="R330" s="164"/>
      <c r="S330" s="85"/>
      <c r="T330" s="97"/>
      <c r="U330" s="52"/>
      <c r="V330" s="85"/>
      <c r="W330" s="98"/>
      <c r="X330" s="107"/>
      <c r="Y330" s="79" t="str">
        <f>IFERROR(VLOOKUP(I330,Lists!A$4:B$11,2,FALSE),"")</f>
        <v/>
      </c>
      <c r="Z330" s="79" t="str">
        <f>IFERROR(VLOOKUP(#REF!,Lists!A$12:B$67,2,FALSE),"")</f>
        <v/>
      </c>
      <c r="AA330" s="82" t="str">
        <f t="shared" si="61"/>
        <v>P</v>
      </c>
      <c r="AB330" s="93" t="str">
        <f t="shared" si="62"/>
        <v>P</v>
      </c>
      <c r="AC330" s="93" t="str">
        <f>IF(L330&lt;&gt;0,IF(S330="Yes",IF(#REF!="","P",""),""),"")</f>
        <v/>
      </c>
      <c r="AD330" s="93" t="str">
        <f t="shared" si="63"/>
        <v/>
      </c>
      <c r="AE330" s="93" t="str">
        <f t="shared" si="64"/>
        <v/>
      </c>
      <c r="AF330" s="93" t="str">
        <f t="shared" si="65"/>
        <v/>
      </c>
      <c r="BO330" s="64" t="str">
        <f t="shared" si="66"/>
        <v/>
      </c>
      <c r="BP330" s="64" t="str">
        <f t="shared" si="67"/>
        <v/>
      </c>
      <c r="BQ330" s="64" t="str">
        <f t="shared" si="68"/>
        <v/>
      </c>
      <c r="BR330" s="64" t="str">
        <f t="shared" si="69"/>
        <v/>
      </c>
      <c r="BU330" s="64" t="str">
        <f t="shared" si="70"/>
        <v/>
      </c>
      <c r="CY330" s="38" t="str">
        <f t="shared" si="73"/>
        <v>P</v>
      </c>
    </row>
    <row r="331" spans="1:103" ht="20.100000000000001" customHeight="1" x14ac:dyDescent="0.3">
      <c r="A331" s="82">
        <f>ROW()</f>
        <v>331</v>
      </c>
      <c r="B331" s="129" t="str">
        <f t="shared" si="71"/>
        <v/>
      </c>
      <c r="C331" s="129" t="str">
        <f t="shared" ref="C331:C394" si="75">IF(S331="Yes",B331,"")</f>
        <v/>
      </c>
      <c r="D331" s="129" t="str">
        <f>IF(C331="","",COUNTIFS(C$11:C331,"&gt;0"))</f>
        <v/>
      </c>
      <c r="E331" s="52"/>
      <c r="F331" s="53"/>
      <c r="G331" s="53"/>
      <c r="H331" s="52"/>
      <c r="I331" s="163"/>
      <c r="J331" s="63"/>
      <c r="K331" s="246"/>
      <c r="L331" s="245" t="str">
        <f t="shared" si="74"/>
        <v/>
      </c>
      <c r="M331" s="173" t="str">
        <f>IFERROR(VLOOKUP(J331,Lists!J$4:L$653,2,FALSE),"")</f>
        <v/>
      </c>
      <c r="N331" s="174" t="str">
        <f>IFERROR(VLOOKUP(J331,Lists!J$4:L$653,3,FALSE),"")</f>
        <v/>
      </c>
      <c r="O331" s="175" t="str">
        <f t="shared" si="72"/>
        <v/>
      </c>
      <c r="P331" s="61"/>
      <c r="Q331" s="164"/>
      <c r="R331" s="164"/>
      <c r="S331" s="85"/>
      <c r="T331" s="97"/>
      <c r="U331" s="52"/>
      <c r="V331" s="85"/>
      <c r="W331" s="98"/>
      <c r="X331" s="107"/>
      <c r="Y331" s="79" t="str">
        <f>IFERROR(VLOOKUP(I331,Lists!A$4:B$11,2,FALSE),"")</f>
        <v/>
      </c>
      <c r="Z331" s="79" t="str">
        <f>IFERROR(VLOOKUP(#REF!,Lists!A$12:B$67,2,FALSE),"")</f>
        <v/>
      </c>
      <c r="AA331" s="82" t="str">
        <f t="shared" ref="AA331:AA394" si="76">IF(L331&lt;&gt;0,IF(P331="","P",""),"")</f>
        <v>P</v>
      </c>
      <c r="AB331" s="93" t="str">
        <f t="shared" ref="AB331:AB394" si="77">IF(L331&lt;&gt;0,IF(P331&lt;&gt;0,IF(S331="","P",""),"P"),"")</f>
        <v>P</v>
      </c>
      <c r="AC331" s="93" t="str">
        <f>IF(L331&lt;&gt;0,IF(S331="Yes",IF(#REF!="","P",""),""),"")</f>
        <v/>
      </c>
      <c r="AD331" s="93" t="str">
        <f t="shared" ref="AD331:AD394" si="78">IF(L331&lt;&gt;0,IF(S331="Yes",IF(T331="","P",""),""),"")</f>
        <v/>
      </c>
      <c r="AE331" s="93" t="str">
        <f t="shared" ref="AE331:AE394" si="79">IF(L331&lt;&gt;0,IF(S331="Yes",IF(V331="","P",""),""),"")</f>
        <v/>
      </c>
      <c r="AF331" s="93" t="str">
        <f t="shared" ref="AF331:AF394" si="80">IF(L331&lt;&gt;0,IF(T331="No - Never began",IF(U331="","P",""),""),"")</f>
        <v/>
      </c>
      <c r="BO331" s="64" t="str">
        <f t="shared" ref="BO331:BO394" si="81">IF($P331&gt;0,IF(E331="","P",""),"")</f>
        <v/>
      </c>
      <c r="BP331" s="64" t="str">
        <f t="shared" ref="BP331:BP394" si="82">IF($P331&gt;0,IF(F331="","P",""),"")</f>
        <v/>
      </c>
      <c r="BQ331" s="64" t="str">
        <f t="shared" ref="BQ331:BQ394" si="83">IF($P331&gt;0,IF(G331="","P",""),"")</f>
        <v/>
      </c>
      <c r="BR331" s="64" t="str">
        <f t="shared" ref="BR331:BR394" si="84">IF($P331&gt;0,IF(H331="","P",""),"")</f>
        <v/>
      </c>
      <c r="BU331" s="64" t="str">
        <f t="shared" ref="BU331:BU394" si="85">IF($P331&gt;0,IF(L331=0,"P",""),"")</f>
        <v/>
      </c>
      <c r="CY331" s="38" t="str">
        <f t="shared" si="73"/>
        <v>P</v>
      </c>
    </row>
    <row r="332" spans="1:103" ht="20.100000000000001" customHeight="1" x14ac:dyDescent="0.3">
      <c r="A332" s="82">
        <f>ROW()</f>
        <v>332</v>
      </c>
      <c r="B332" s="129" t="str">
        <f t="shared" ref="B332:B395" si="86">IF(H332&gt;0,IF(H332&amp;J332=H331&amp;J331,B331,B331+1),"")</f>
        <v/>
      </c>
      <c r="C332" s="129" t="str">
        <f t="shared" si="75"/>
        <v/>
      </c>
      <c r="D332" s="129" t="str">
        <f>IF(C332="","",COUNTIFS(C$11:C332,"&gt;0"))</f>
        <v/>
      </c>
      <c r="E332" s="52"/>
      <c r="F332" s="53"/>
      <c r="G332" s="53"/>
      <c r="H332" s="52"/>
      <c r="I332" s="163"/>
      <c r="J332" s="63"/>
      <c r="K332" s="246"/>
      <c r="L332" s="245" t="str">
        <f t="shared" si="74"/>
        <v/>
      </c>
      <c r="M332" s="173" t="str">
        <f>IFERROR(VLOOKUP(J332,Lists!J$4:L$653,2,FALSE),"")</f>
        <v/>
      </c>
      <c r="N332" s="174" t="str">
        <f>IFERROR(VLOOKUP(J332,Lists!J$4:L$653,3,FALSE),"")</f>
        <v/>
      </c>
      <c r="O332" s="175" t="str">
        <f t="shared" ref="O332:O395" si="87">IF(L332="","",L332*M332)</f>
        <v/>
      </c>
      <c r="P332" s="61"/>
      <c r="Q332" s="164"/>
      <c r="R332" s="164"/>
      <c r="S332" s="85"/>
      <c r="T332" s="97"/>
      <c r="U332" s="52"/>
      <c r="V332" s="85"/>
      <c r="W332" s="98"/>
      <c r="X332" s="107"/>
      <c r="Y332" s="79" t="str">
        <f>IFERROR(VLOOKUP(I332,Lists!A$4:B$11,2,FALSE),"")</f>
        <v/>
      </c>
      <c r="Z332" s="79" t="str">
        <f>IFERROR(VLOOKUP(#REF!,Lists!A$12:B$67,2,FALSE),"")</f>
        <v/>
      </c>
      <c r="AA332" s="82" t="str">
        <f t="shared" si="76"/>
        <v>P</v>
      </c>
      <c r="AB332" s="93" t="str">
        <f t="shared" si="77"/>
        <v>P</v>
      </c>
      <c r="AC332" s="93" t="str">
        <f>IF(L332&lt;&gt;0,IF(S332="Yes",IF(#REF!="","P",""),""),"")</f>
        <v/>
      </c>
      <c r="AD332" s="93" t="str">
        <f t="shared" si="78"/>
        <v/>
      </c>
      <c r="AE332" s="93" t="str">
        <f t="shared" si="79"/>
        <v/>
      </c>
      <c r="AF332" s="93" t="str">
        <f t="shared" si="80"/>
        <v/>
      </c>
      <c r="BO332" s="64" t="str">
        <f t="shared" si="81"/>
        <v/>
      </c>
      <c r="BP332" s="64" t="str">
        <f t="shared" si="82"/>
        <v/>
      </c>
      <c r="BQ332" s="64" t="str">
        <f t="shared" si="83"/>
        <v/>
      </c>
      <c r="BR332" s="64" t="str">
        <f t="shared" si="84"/>
        <v/>
      </c>
      <c r="BU332" s="64" t="str">
        <f t="shared" si="85"/>
        <v/>
      </c>
      <c r="CY332" s="38" t="str">
        <f t="shared" ref="CY332:CY395" si="88">IF(L332&lt;&gt;0,IF(P332="","P",""),"")</f>
        <v>P</v>
      </c>
    </row>
    <row r="333" spans="1:103" ht="20.100000000000001" customHeight="1" x14ac:dyDescent="0.3">
      <c r="A333" s="82">
        <f>ROW()</f>
        <v>333</v>
      </c>
      <c r="B333" s="129" t="str">
        <f t="shared" si="86"/>
        <v/>
      </c>
      <c r="C333" s="129" t="str">
        <f t="shared" si="75"/>
        <v/>
      </c>
      <c r="D333" s="129" t="str">
        <f>IF(C333="","",COUNTIFS(C$11:C333,"&gt;0"))</f>
        <v/>
      </c>
      <c r="E333" s="52"/>
      <c r="F333" s="53"/>
      <c r="G333" s="53"/>
      <c r="H333" s="52"/>
      <c r="I333" s="163"/>
      <c r="J333" s="63"/>
      <c r="K333" s="246"/>
      <c r="L333" s="245" t="str">
        <f t="shared" si="74"/>
        <v/>
      </c>
      <c r="M333" s="173" t="str">
        <f>IFERROR(VLOOKUP(J333,Lists!J$4:L$653,2,FALSE),"")</f>
        <v/>
      </c>
      <c r="N333" s="174" t="str">
        <f>IFERROR(VLOOKUP(J333,Lists!J$4:L$653,3,FALSE),"")</f>
        <v/>
      </c>
      <c r="O333" s="175" t="str">
        <f t="shared" si="87"/>
        <v/>
      </c>
      <c r="P333" s="61"/>
      <c r="Q333" s="164"/>
      <c r="R333" s="164"/>
      <c r="S333" s="85"/>
      <c r="T333" s="97"/>
      <c r="U333" s="52"/>
      <c r="V333" s="85"/>
      <c r="W333" s="98"/>
      <c r="X333" s="107"/>
      <c r="Y333" s="79" t="str">
        <f>IFERROR(VLOOKUP(I333,Lists!A$4:B$11,2,FALSE),"")</f>
        <v/>
      </c>
      <c r="Z333" s="79" t="str">
        <f>IFERROR(VLOOKUP(#REF!,Lists!A$12:B$67,2,FALSE),"")</f>
        <v/>
      </c>
      <c r="AA333" s="82" t="str">
        <f t="shared" si="76"/>
        <v>P</v>
      </c>
      <c r="AB333" s="93" t="str">
        <f t="shared" si="77"/>
        <v>P</v>
      </c>
      <c r="AC333" s="93" t="str">
        <f>IF(L333&lt;&gt;0,IF(S333="Yes",IF(#REF!="","P",""),""),"")</f>
        <v/>
      </c>
      <c r="AD333" s="93" t="str">
        <f t="shared" si="78"/>
        <v/>
      </c>
      <c r="AE333" s="93" t="str">
        <f t="shared" si="79"/>
        <v/>
      </c>
      <c r="AF333" s="93" t="str">
        <f t="shared" si="80"/>
        <v/>
      </c>
      <c r="BO333" s="64" t="str">
        <f t="shared" si="81"/>
        <v/>
      </c>
      <c r="BP333" s="64" t="str">
        <f t="shared" si="82"/>
        <v/>
      </c>
      <c r="BQ333" s="64" t="str">
        <f t="shared" si="83"/>
        <v/>
      </c>
      <c r="BR333" s="64" t="str">
        <f t="shared" si="84"/>
        <v/>
      </c>
      <c r="BU333" s="64" t="str">
        <f t="shared" si="85"/>
        <v/>
      </c>
      <c r="CY333" s="38" t="str">
        <f t="shared" si="88"/>
        <v>P</v>
      </c>
    </row>
    <row r="334" spans="1:103" ht="20.100000000000001" customHeight="1" x14ac:dyDescent="0.3">
      <c r="A334" s="82">
        <f>ROW()</f>
        <v>334</v>
      </c>
      <c r="B334" s="129" t="str">
        <f t="shared" si="86"/>
        <v/>
      </c>
      <c r="C334" s="129" t="str">
        <f t="shared" si="75"/>
        <v/>
      </c>
      <c r="D334" s="129" t="str">
        <f>IF(C334="","",COUNTIFS(C$11:C334,"&gt;0"))</f>
        <v/>
      </c>
      <c r="E334" s="52"/>
      <c r="F334" s="53"/>
      <c r="G334" s="53"/>
      <c r="H334" s="52"/>
      <c r="I334" s="163"/>
      <c r="J334" s="63"/>
      <c r="K334" s="246"/>
      <c r="L334" s="245" t="str">
        <f t="shared" ref="L334:L397" si="89">IF(P334="","",Q334-P334+1)</f>
        <v/>
      </c>
      <c r="M334" s="173" t="str">
        <f>IFERROR(VLOOKUP(J334,Lists!J$4:L$653,2,FALSE),"")</f>
        <v/>
      </c>
      <c r="N334" s="174" t="str">
        <f>IFERROR(VLOOKUP(J334,Lists!J$4:L$653,3,FALSE),"")</f>
        <v/>
      </c>
      <c r="O334" s="175" t="str">
        <f t="shared" si="87"/>
        <v/>
      </c>
      <c r="P334" s="61"/>
      <c r="Q334" s="164"/>
      <c r="R334" s="164"/>
      <c r="S334" s="85"/>
      <c r="T334" s="97"/>
      <c r="U334" s="52"/>
      <c r="V334" s="85"/>
      <c r="W334" s="98"/>
      <c r="X334" s="107"/>
      <c r="Y334" s="79" t="str">
        <f>IFERROR(VLOOKUP(I334,Lists!A$4:B$11,2,FALSE),"")</f>
        <v/>
      </c>
      <c r="Z334" s="79" t="str">
        <f>IFERROR(VLOOKUP(#REF!,Lists!A$12:B$67,2,FALSE),"")</f>
        <v/>
      </c>
      <c r="AA334" s="82" t="str">
        <f t="shared" si="76"/>
        <v>P</v>
      </c>
      <c r="AB334" s="93" t="str">
        <f t="shared" si="77"/>
        <v>P</v>
      </c>
      <c r="AC334" s="93" t="str">
        <f>IF(L334&lt;&gt;0,IF(S334="Yes",IF(#REF!="","P",""),""),"")</f>
        <v/>
      </c>
      <c r="AD334" s="93" t="str">
        <f t="shared" si="78"/>
        <v/>
      </c>
      <c r="AE334" s="93" t="str">
        <f t="shared" si="79"/>
        <v/>
      </c>
      <c r="AF334" s="93" t="str">
        <f t="shared" si="80"/>
        <v/>
      </c>
      <c r="BO334" s="64" t="str">
        <f t="shared" si="81"/>
        <v/>
      </c>
      <c r="BP334" s="64" t="str">
        <f t="shared" si="82"/>
        <v/>
      </c>
      <c r="BQ334" s="64" t="str">
        <f t="shared" si="83"/>
        <v/>
      </c>
      <c r="BR334" s="64" t="str">
        <f t="shared" si="84"/>
        <v/>
      </c>
      <c r="BU334" s="64" t="str">
        <f t="shared" si="85"/>
        <v/>
      </c>
      <c r="CY334" s="38" t="str">
        <f t="shared" si="88"/>
        <v>P</v>
      </c>
    </row>
    <row r="335" spans="1:103" ht="20.100000000000001" customHeight="1" x14ac:dyDescent="0.3">
      <c r="A335" s="82">
        <f>ROW()</f>
        <v>335</v>
      </c>
      <c r="B335" s="129" t="str">
        <f t="shared" si="86"/>
        <v/>
      </c>
      <c r="C335" s="129" t="str">
        <f t="shared" si="75"/>
        <v/>
      </c>
      <c r="D335" s="129" t="str">
        <f>IF(C335="","",COUNTIFS(C$11:C335,"&gt;0"))</f>
        <v/>
      </c>
      <c r="E335" s="52"/>
      <c r="F335" s="53"/>
      <c r="G335" s="53"/>
      <c r="H335" s="52"/>
      <c r="I335" s="163"/>
      <c r="J335" s="63"/>
      <c r="K335" s="246"/>
      <c r="L335" s="245" t="str">
        <f t="shared" si="89"/>
        <v/>
      </c>
      <c r="M335" s="173" t="str">
        <f>IFERROR(VLOOKUP(J335,Lists!J$4:L$653,2,FALSE),"")</f>
        <v/>
      </c>
      <c r="N335" s="174" t="str">
        <f>IFERROR(VLOOKUP(J335,Lists!J$4:L$653,3,FALSE),"")</f>
        <v/>
      </c>
      <c r="O335" s="175" t="str">
        <f t="shared" si="87"/>
        <v/>
      </c>
      <c r="P335" s="61"/>
      <c r="Q335" s="164"/>
      <c r="R335" s="164"/>
      <c r="S335" s="85"/>
      <c r="T335" s="97"/>
      <c r="U335" s="52"/>
      <c r="V335" s="85"/>
      <c r="W335" s="98"/>
      <c r="X335" s="107"/>
      <c r="Y335" s="79" t="str">
        <f>IFERROR(VLOOKUP(I335,Lists!A$4:B$11,2,FALSE),"")</f>
        <v/>
      </c>
      <c r="Z335" s="79" t="str">
        <f>IFERROR(VLOOKUP(#REF!,Lists!A$12:B$67,2,FALSE),"")</f>
        <v/>
      </c>
      <c r="AA335" s="82" t="str">
        <f t="shared" si="76"/>
        <v>P</v>
      </c>
      <c r="AB335" s="93" t="str">
        <f t="shared" si="77"/>
        <v>P</v>
      </c>
      <c r="AC335" s="93" t="str">
        <f>IF(L335&lt;&gt;0,IF(S335="Yes",IF(#REF!="","P",""),""),"")</f>
        <v/>
      </c>
      <c r="AD335" s="93" t="str">
        <f t="shared" si="78"/>
        <v/>
      </c>
      <c r="AE335" s="93" t="str">
        <f t="shared" si="79"/>
        <v/>
      </c>
      <c r="AF335" s="93" t="str">
        <f t="shared" si="80"/>
        <v/>
      </c>
      <c r="BO335" s="64" t="str">
        <f t="shared" si="81"/>
        <v/>
      </c>
      <c r="BP335" s="64" t="str">
        <f t="shared" si="82"/>
        <v/>
      </c>
      <c r="BQ335" s="64" t="str">
        <f t="shared" si="83"/>
        <v/>
      </c>
      <c r="BR335" s="64" t="str">
        <f t="shared" si="84"/>
        <v/>
      </c>
      <c r="BU335" s="64" t="str">
        <f t="shared" si="85"/>
        <v/>
      </c>
      <c r="CY335" s="38" t="str">
        <f t="shared" si="88"/>
        <v>P</v>
      </c>
    </row>
    <row r="336" spans="1:103" ht="20.100000000000001" customHeight="1" x14ac:dyDescent="0.3">
      <c r="A336" s="82">
        <f>ROW()</f>
        <v>336</v>
      </c>
      <c r="B336" s="129" t="str">
        <f t="shared" si="86"/>
        <v/>
      </c>
      <c r="C336" s="129" t="str">
        <f t="shared" si="75"/>
        <v/>
      </c>
      <c r="D336" s="129" t="str">
        <f>IF(C336="","",COUNTIFS(C$11:C336,"&gt;0"))</f>
        <v/>
      </c>
      <c r="E336" s="52"/>
      <c r="F336" s="53"/>
      <c r="G336" s="53"/>
      <c r="H336" s="52"/>
      <c r="I336" s="163"/>
      <c r="J336" s="63"/>
      <c r="K336" s="246"/>
      <c r="L336" s="245" t="str">
        <f t="shared" si="89"/>
        <v/>
      </c>
      <c r="M336" s="173" t="str">
        <f>IFERROR(VLOOKUP(J336,Lists!J$4:L$653,2,FALSE),"")</f>
        <v/>
      </c>
      <c r="N336" s="174" t="str">
        <f>IFERROR(VLOOKUP(J336,Lists!J$4:L$653,3,FALSE),"")</f>
        <v/>
      </c>
      <c r="O336" s="175" t="str">
        <f t="shared" si="87"/>
        <v/>
      </c>
      <c r="P336" s="61"/>
      <c r="Q336" s="164"/>
      <c r="R336" s="164"/>
      <c r="S336" s="85"/>
      <c r="T336" s="97"/>
      <c r="U336" s="52"/>
      <c r="V336" s="85"/>
      <c r="W336" s="98"/>
      <c r="X336" s="107"/>
      <c r="Y336" s="79" t="str">
        <f>IFERROR(VLOOKUP(I336,Lists!A$4:B$11,2,FALSE),"")</f>
        <v/>
      </c>
      <c r="Z336" s="79" t="str">
        <f>IFERROR(VLOOKUP(#REF!,Lists!A$12:B$67,2,FALSE),"")</f>
        <v/>
      </c>
      <c r="AA336" s="82" t="str">
        <f t="shared" si="76"/>
        <v>P</v>
      </c>
      <c r="AB336" s="93" t="str">
        <f t="shared" si="77"/>
        <v>P</v>
      </c>
      <c r="AC336" s="93" t="str">
        <f>IF(L336&lt;&gt;0,IF(S336="Yes",IF(#REF!="","P",""),""),"")</f>
        <v/>
      </c>
      <c r="AD336" s="93" t="str">
        <f t="shared" si="78"/>
        <v/>
      </c>
      <c r="AE336" s="93" t="str">
        <f t="shared" si="79"/>
        <v/>
      </c>
      <c r="AF336" s="93" t="str">
        <f t="shared" si="80"/>
        <v/>
      </c>
      <c r="BO336" s="64" t="str">
        <f t="shared" si="81"/>
        <v/>
      </c>
      <c r="BP336" s="64" t="str">
        <f t="shared" si="82"/>
        <v/>
      </c>
      <c r="BQ336" s="64" t="str">
        <f t="shared" si="83"/>
        <v/>
      </c>
      <c r="BR336" s="64" t="str">
        <f t="shared" si="84"/>
        <v/>
      </c>
      <c r="BU336" s="64" t="str">
        <f t="shared" si="85"/>
        <v/>
      </c>
      <c r="CY336" s="38" t="str">
        <f t="shared" si="88"/>
        <v>P</v>
      </c>
    </row>
    <row r="337" spans="1:103" ht="20.100000000000001" customHeight="1" x14ac:dyDescent="0.3">
      <c r="A337" s="82">
        <f>ROW()</f>
        <v>337</v>
      </c>
      <c r="B337" s="129" t="str">
        <f t="shared" si="86"/>
        <v/>
      </c>
      <c r="C337" s="129" t="str">
        <f t="shared" si="75"/>
        <v/>
      </c>
      <c r="D337" s="129" t="str">
        <f>IF(C337="","",COUNTIFS(C$11:C337,"&gt;0"))</f>
        <v/>
      </c>
      <c r="E337" s="52"/>
      <c r="F337" s="53"/>
      <c r="G337" s="53"/>
      <c r="H337" s="52"/>
      <c r="I337" s="163"/>
      <c r="J337" s="63"/>
      <c r="K337" s="246"/>
      <c r="L337" s="245" t="str">
        <f t="shared" si="89"/>
        <v/>
      </c>
      <c r="M337" s="173" t="str">
        <f>IFERROR(VLOOKUP(J337,Lists!J$4:L$653,2,FALSE),"")</f>
        <v/>
      </c>
      <c r="N337" s="174" t="str">
        <f>IFERROR(VLOOKUP(J337,Lists!J$4:L$653,3,FALSE),"")</f>
        <v/>
      </c>
      <c r="O337" s="175" t="str">
        <f t="shared" si="87"/>
        <v/>
      </c>
      <c r="P337" s="61"/>
      <c r="Q337" s="164"/>
      <c r="R337" s="164"/>
      <c r="S337" s="85"/>
      <c r="T337" s="97"/>
      <c r="U337" s="52"/>
      <c r="V337" s="85"/>
      <c r="W337" s="98"/>
      <c r="X337" s="107"/>
      <c r="Y337" s="79" t="str">
        <f>IFERROR(VLOOKUP(I337,Lists!A$4:B$11,2,FALSE),"")</f>
        <v/>
      </c>
      <c r="Z337" s="79" t="str">
        <f>IFERROR(VLOOKUP(#REF!,Lists!A$12:B$67,2,FALSE),"")</f>
        <v/>
      </c>
      <c r="AA337" s="82" t="str">
        <f t="shared" si="76"/>
        <v>P</v>
      </c>
      <c r="AB337" s="93" t="str">
        <f t="shared" si="77"/>
        <v>P</v>
      </c>
      <c r="AC337" s="93" t="str">
        <f>IF(L337&lt;&gt;0,IF(S337="Yes",IF(#REF!="","P",""),""),"")</f>
        <v/>
      </c>
      <c r="AD337" s="93" t="str">
        <f t="shared" si="78"/>
        <v/>
      </c>
      <c r="AE337" s="93" t="str">
        <f t="shared" si="79"/>
        <v/>
      </c>
      <c r="AF337" s="93" t="str">
        <f t="shared" si="80"/>
        <v/>
      </c>
      <c r="BO337" s="64" t="str">
        <f t="shared" si="81"/>
        <v/>
      </c>
      <c r="BP337" s="64" t="str">
        <f t="shared" si="82"/>
        <v/>
      </c>
      <c r="BQ337" s="64" t="str">
        <f t="shared" si="83"/>
        <v/>
      </c>
      <c r="BR337" s="64" t="str">
        <f t="shared" si="84"/>
        <v/>
      </c>
      <c r="BU337" s="64" t="str">
        <f t="shared" si="85"/>
        <v/>
      </c>
      <c r="CY337" s="38" t="str">
        <f t="shared" si="88"/>
        <v>P</v>
      </c>
    </row>
    <row r="338" spans="1:103" ht="20.100000000000001" customHeight="1" x14ac:dyDescent="0.3">
      <c r="A338" s="82">
        <f>ROW()</f>
        <v>338</v>
      </c>
      <c r="B338" s="129" t="str">
        <f t="shared" si="86"/>
        <v/>
      </c>
      <c r="C338" s="129" t="str">
        <f t="shared" si="75"/>
        <v/>
      </c>
      <c r="D338" s="129" t="str">
        <f>IF(C338="","",COUNTIFS(C$11:C338,"&gt;0"))</f>
        <v/>
      </c>
      <c r="E338" s="52"/>
      <c r="F338" s="53"/>
      <c r="G338" s="53"/>
      <c r="H338" s="52"/>
      <c r="I338" s="163"/>
      <c r="J338" s="63"/>
      <c r="K338" s="246"/>
      <c r="L338" s="245" t="str">
        <f t="shared" si="89"/>
        <v/>
      </c>
      <c r="M338" s="173" t="str">
        <f>IFERROR(VLOOKUP(J338,Lists!J$4:L$653,2,FALSE),"")</f>
        <v/>
      </c>
      <c r="N338" s="174" t="str">
        <f>IFERROR(VLOOKUP(J338,Lists!J$4:L$653,3,FALSE),"")</f>
        <v/>
      </c>
      <c r="O338" s="175" t="str">
        <f t="shared" si="87"/>
        <v/>
      </c>
      <c r="P338" s="61"/>
      <c r="Q338" s="164"/>
      <c r="R338" s="164"/>
      <c r="S338" s="85"/>
      <c r="T338" s="97"/>
      <c r="U338" s="52"/>
      <c r="V338" s="85"/>
      <c r="W338" s="98"/>
      <c r="X338" s="107"/>
      <c r="Y338" s="79" t="str">
        <f>IFERROR(VLOOKUP(I338,Lists!A$4:B$11,2,FALSE),"")</f>
        <v/>
      </c>
      <c r="Z338" s="79" t="str">
        <f>IFERROR(VLOOKUP(#REF!,Lists!A$12:B$67,2,FALSE),"")</f>
        <v/>
      </c>
      <c r="AA338" s="82" t="str">
        <f t="shared" si="76"/>
        <v>P</v>
      </c>
      <c r="AB338" s="93" t="str">
        <f t="shared" si="77"/>
        <v>P</v>
      </c>
      <c r="AC338" s="93" t="str">
        <f>IF(L338&lt;&gt;0,IF(S338="Yes",IF(#REF!="","P",""),""),"")</f>
        <v/>
      </c>
      <c r="AD338" s="93" t="str">
        <f t="shared" si="78"/>
        <v/>
      </c>
      <c r="AE338" s="93" t="str">
        <f t="shared" si="79"/>
        <v/>
      </c>
      <c r="AF338" s="93" t="str">
        <f t="shared" si="80"/>
        <v/>
      </c>
      <c r="BO338" s="64" t="str">
        <f t="shared" si="81"/>
        <v/>
      </c>
      <c r="BP338" s="64" t="str">
        <f t="shared" si="82"/>
        <v/>
      </c>
      <c r="BQ338" s="64" t="str">
        <f t="shared" si="83"/>
        <v/>
      </c>
      <c r="BR338" s="64" t="str">
        <f t="shared" si="84"/>
        <v/>
      </c>
      <c r="BU338" s="64" t="str">
        <f t="shared" si="85"/>
        <v/>
      </c>
      <c r="CY338" s="38" t="str">
        <f t="shared" si="88"/>
        <v>P</v>
      </c>
    </row>
    <row r="339" spans="1:103" ht="20.100000000000001" customHeight="1" x14ac:dyDescent="0.3">
      <c r="A339" s="82">
        <f>ROW()</f>
        <v>339</v>
      </c>
      <c r="B339" s="129" t="str">
        <f t="shared" si="86"/>
        <v/>
      </c>
      <c r="C339" s="129" t="str">
        <f t="shared" si="75"/>
        <v/>
      </c>
      <c r="D339" s="129" t="str">
        <f>IF(C339="","",COUNTIFS(C$11:C339,"&gt;0"))</f>
        <v/>
      </c>
      <c r="E339" s="52"/>
      <c r="F339" s="53"/>
      <c r="G339" s="53"/>
      <c r="H339" s="52"/>
      <c r="I339" s="163"/>
      <c r="J339" s="63"/>
      <c r="K339" s="246"/>
      <c r="L339" s="245" t="str">
        <f t="shared" si="89"/>
        <v/>
      </c>
      <c r="M339" s="173" t="str">
        <f>IFERROR(VLOOKUP(J339,Lists!J$4:L$653,2,FALSE),"")</f>
        <v/>
      </c>
      <c r="N339" s="174" t="str">
        <f>IFERROR(VLOOKUP(J339,Lists!J$4:L$653,3,FALSE),"")</f>
        <v/>
      </c>
      <c r="O339" s="175" t="str">
        <f t="shared" si="87"/>
        <v/>
      </c>
      <c r="P339" s="61"/>
      <c r="Q339" s="164"/>
      <c r="R339" s="164"/>
      <c r="S339" s="85"/>
      <c r="T339" s="97"/>
      <c r="U339" s="52"/>
      <c r="V339" s="85"/>
      <c r="W339" s="98"/>
      <c r="X339" s="107"/>
      <c r="Y339" s="79" t="str">
        <f>IFERROR(VLOOKUP(I339,Lists!A$4:B$11,2,FALSE),"")</f>
        <v/>
      </c>
      <c r="Z339" s="79" t="str">
        <f>IFERROR(VLOOKUP(#REF!,Lists!A$12:B$67,2,FALSE),"")</f>
        <v/>
      </c>
      <c r="AA339" s="82" t="str">
        <f t="shared" si="76"/>
        <v>P</v>
      </c>
      <c r="AB339" s="93" t="str">
        <f t="shared" si="77"/>
        <v>P</v>
      </c>
      <c r="AC339" s="93" t="str">
        <f>IF(L339&lt;&gt;0,IF(S339="Yes",IF(#REF!="","P",""),""),"")</f>
        <v/>
      </c>
      <c r="AD339" s="93" t="str">
        <f t="shared" si="78"/>
        <v/>
      </c>
      <c r="AE339" s="93" t="str">
        <f t="shared" si="79"/>
        <v/>
      </c>
      <c r="AF339" s="93" t="str">
        <f t="shared" si="80"/>
        <v/>
      </c>
      <c r="BO339" s="64" t="str">
        <f t="shared" si="81"/>
        <v/>
      </c>
      <c r="BP339" s="64" t="str">
        <f t="shared" si="82"/>
        <v/>
      </c>
      <c r="BQ339" s="64" t="str">
        <f t="shared" si="83"/>
        <v/>
      </c>
      <c r="BR339" s="64" t="str">
        <f t="shared" si="84"/>
        <v/>
      </c>
      <c r="BU339" s="64" t="str">
        <f t="shared" si="85"/>
        <v/>
      </c>
      <c r="CY339" s="38" t="str">
        <f t="shared" si="88"/>
        <v>P</v>
      </c>
    </row>
    <row r="340" spans="1:103" ht="20.100000000000001" customHeight="1" x14ac:dyDescent="0.3">
      <c r="A340" s="82">
        <f>ROW()</f>
        <v>340</v>
      </c>
      <c r="B340" s="129" t="str">
        <f t="shared" si="86"/>
        <v/>
      </c>
      <c r="C340" s="129" t="str">
        <f t="shared" si="75"/>
        <v/>
      </c>
      <c r="D340" s="129" t="str">
        <f>IF(C340="","",COUNTIFS(C$11:C340,"&gt;0"))</f>
        <v/>
      </c>
      <c r="E340" s="52"/>
      <c r="F340" s="53"/>
      <c r="G340" s="53"/>
      <c r="H340" s="52"/>
      <c r="I340" s="163"/>
      <c r="J340" s="63"/>
      <c r="K340" s="246"/>
      <c r="L340" s="245" t="str">
        <f t="shared" si="89"/>
        <v/>
      </c>
      <c r="M340" s="173" t="str">
        <f>IFERROR(VLOOKUP(J340,Lists!J$4:L$653,2,FALSE),"")</f>
        <v/>
      </c>
      <c r="N340" s="174" t="str">
        <f>IFERROR(VLOOKUP(J340,Lists!J$4:L$653,3,FALSE),"")</f>
        <v/>
      </c>
      <c r="O340" s="175" t="str">
        <f t="shared" si="87"/>
        <v/>
      </c>
      <c r="P340" s="61"/>
      <c r="Q340" s="164"/>
      <c r="R340" s="164"/>
      <c r="S340" s="85"/>
      <c r="T340" s="97"/>
      <c r="U340" s="52"/>
      <c r="V340" s="85"/>
      <c r="W340" s="98"/>
      <c r="X340" s="107"/>
      <c r="Y340" s="79" t="str">
        <f>IFERROR(VLOOKUP(I340,Lists!A$4:B$11,2,FALSE),"")</f>
        <v/>
      </c>
      <c r="Z340" s="79" t="str">
        <f>IFERROR(VLOOKUP(#REF!,Lists!A$12:B$67,2,FALSE),"")</f>
        <v/>
      </c>
      <c r="AA340" s="82" t="str">
        <f t="shared" si="76"/>
        <v>P</v>
      </c>
      <c r="AB340" s="93" t="str">
        <f t="shared" si="77"/>
        <v>P</v>
      </c>
      <c r="AC340" s="93" t="str">
        <f>IF(L340&lt;&gt;0,IF(S340="Yes",IF(#REF!="","P",""),""),"")</f>
        <v/>
      </c>
      <c r="AD340" s="93" t="str">
        <f t="shared" si="78"/>
        <v/>
      </c>
      <c r="AE340" s="93" t="str">
        <f t="shared" si="79"/>
        <v/>
      </c>
      <c r="AF340" s="93" t="str">
        <f t="shared" si="80"/>
        <v/>
      </c>
      <c r="BO340" s="64" t="str">
        <f t="shared" si="81"/>
        <v/>
      </c>
      <c r="BP340" s="64" t="str">
        <f t="shared" si="82"/>
        <v/>
      </c>
      <c r="BQ340" s="64" t="str">
        <f t="shared" si="83"/>
        <v/>
      </c>
      <c r="BR340" s="64" t="str">
        <f t="shared" si="84"/>
        <v/>
      </c>
      <c r="BU340" s="64" t="str">
        <f t="shared" si="85"/>
        <v/>
      </c>
      <c r="CY340" s="38" t="str">
        <f t="shared" si="88"/>
        <v>P</v>
      </c>
    </row>
    <row r="341" spans="1:103" ht="20.100000000000001" customHeight="1" x14ac:dyDescent="0.3">
      <c r="A341" s="82">
        <f>ROW()</f>
        <v>341</v>
      </c>
      <c r="B341" s="129" t="str">
        <f t="shared" si="86"/>
        <v/>
      </c>
      <c r="C341" s="129" t="str">
        <f t="shared" si="75"/>
        <v/>
      </c>
      <c r="D341" s="129" t="str">
        <f>IF(C341="","",COUNTIFS(C$11:C341,"&gt;0"))</f>
        <v/>
      </c>
      <c r="E341" s="52"/>
      <c r="F341" s="53"/>
      <c r="G341" s="53"/>
      <c r="H341" s="52"/>
      <c r="I341" s="163"/>
      <c r="J341" s="63"/>
      <c r="K341" s="246"/>
      <c r="L341" s="245" t="str">
        <f t="shared" si="89"/>
        <v/>
      </c>
      <c r="M341" s="173" t="str">
        <f>IFERROR(VLOOKUP(J341,Lists!J$4:L$653,2,FALSE),"")</f>
        <v/>
      </c>
      <c r="N341" s="174" t="str">
        <f>IFERROR(VLOOKUP(J341,Lists!J$4:L$653,3,FALSE),"")</f>
        <v/>
      </c>
      <c r="O341" s="175" t="str">
        <f t="shared" si="87"/>
        <v/>
      </c>
      <c r="P341" s="61"/>
      <c r="Q341" s="164"/>
      <c r="R341" s="164"/>
      <c r="S341" s="85"/>
      <c r="T341" s="97"/>
      <c r="U341" s="52"/>
      <c r="V341" s="85"/>
      <c r="W341" s="98"/>
      <c r="X341" s="107"/>
      <c r="Y341" s="79" t="str">
        <f>IFERROR(VLOOKUP(I341,Lists!A$4:B$11,2,FALSE),"")</f>
        <v/>
      </c>
      <c r="Z341" s="79" t="str">
        <f>IFERROR(VLOOKUP(#REF!,Lists!A$12:B$67,2,FALSE),"")</f>
        <v/>
      </c>
      <c r="AA341" s="82" t="str">
        <f t="shared" si="76"/>
        <v>P</v>
      </c>
      <c r="AB341" s="93" t="str">
        <f t="shared" si="77"/>
        <v>P</v>
      </c>
      <c r="AC341" s="93" t="str">
        <f>IF(L341&lt;&gt;0,IF(S341="Yes",IF(#REF!="","P",""),""),"")</f>
        <v/>
      </c>
      <c r="AD341" s="93" t="str">
        <f t="shared" si="78"/>
        <v/>
      </c>
      <c r="AE341" s="93" t="str">
        <f t="shared" si="79"/>
        <v/>
      </c>
      <c r="AF341" s="93" t="str">
        <f t="shared" si="80"/>
        <v/>
      </c>
      <c r="BO341" s="64" t="str">
        <f t="shared" si="81"/>
        <v/>
      </c>
      <c r="BP341" s="64" t="str">
        <f t="shared" si="82"/>
        <v/>
      </c>
      <c r="BQ341" s="64" t="str">
        <f t="shared" si="83"/>
        <v/>
      </c>
      <c r="BR341" s="64" t="str">
        <f t="shared" si="84"/>
        <v/>
      </c>
      <c r="BU341" s="64" t="str">
        <f t="shared" si="85"/>
        <v/>
      </c>
      <c r="CY341" s="38" t="str">
        <f t="shared" si="88"/>
        <v>P</v>
      </c>
    </row>
    <row r="342" spans="1:103" ht="20.100000000000001" customHeight="1" x14ac:dyDescent="0.3">
      <c r="A342" s="82">
        <f>ROW()</f>
        <v>342</v>
      </c>
      <c r="B342" s="129" t="str">
        <f t="shared" si="86"/>
        <v/>
      </c>
      <c r="C342" s="129" t="str">
        <f t="shared" si="75"/>
        <v/>
      </c>
      <c r="D342" s="129" t="str">
        <f>IF(C342="","",COUNTIFS(C$11:C342,"&gt;0"))</f>
        <v/>
      </c>
      <c r="E342" s="52"/>
      <c r="F342" s="53"/>
      <c r="G342" s="53"/>
      <c r="H342" s="52"/>
      <c r="I342" s="163"/>
      <c r="J342" s="63"/>
      <c r="K342" s="246"/>
      <c r="L342" s="245" t="str">
        <f t="shared" si="89"/>
        <v/>
      </c>
      <c r="M342" s="173" t="str">
        <f>IFERROR(VLOOKUP(J342,Lists!J$4:L$653,2,FALSE),"")</f>
        <v/>
      </c>
      <c r="N342" s="174" t="str">
        <f>IFERROR(VLOOKUP(J342,Lists!J$4:L$653,3,FALSE),"")</f>
        <v/>
      </c>
      <c r="O342" s="175" t="str">
        <f t="shared" si="87"/>
        <v/>
      </c>
      <c r="P342" s="61"/>
      <c r="Q342" s="164"/>
      <c r="R342" s="164"/>
      <c r="S342" s="85"/>
      <c r="T342" s="97"/>
      <c r="U342" s="52"/>
      <c r="V342" s="85"/>
      <c r="W342" s="98"/>
      <c r="X342" s="107"/>
      <c r="Y342" s="79" t="str">
        <f>IFERROR(VLOOKUP(I342,Lists!A$4:B$11,2,FALSE),"")</f>
        <v/>
      </c>
      <c r="Z342" s="79" t="str">
        <f>IFERROR(VLOOKUP(#REF!,Lists!A$12:B$67,2,FALSE),"")</f>
        <v/>
      </c>
      <c r="AA342" s="82" t="str">
        <f t="shared" si="76"/>
        <v>P</v>
      </c>
      <c r="AB342" s="93" t="str">
        <f t="shared" si="77"/>
        <v>P</v>
      </c>
      <c r="AC342" s="93" t="str">
        <f>IF(L342&lt;&gt;0,IF(S342="Yes",IF(#REF!="","P",""),""),"")</f>
        <v/>
      </c>
      <c r="AD342" s="93" t="str">
        <f t="shared" si="78"/>
        <v/>
      </c>
      <c r="AE342" s="93" t="str">
        <f t="shared" si="79"/>
        <v/>
      </c>
      <c r="AF342" s="93" t="str">
        <f t="shared" si="80"/>
        <v/>
      </c>
      <c r="BO342" s="64" t="str">
        <f t="shared" si="81"/>
        <v/>
      </c>
      <c r="BP342" s="64" t="str">
        <f t="shared" si="82"/>
        <v/>
      </c>
      <c r="BQ342" s="64" t="str">
        <f t="shared" si="83"/>
        <v/>
      </c>
      <c r="BR342" s="64" t="str">
        <f t="shared" si="84"/>
        <v/>
      </c>
      <c r="BU342" s="64" t="str">
        <f t="shared" si="85"/>
        <v/>
      </c>
      <c r="CY342" s="38" t="str">
        <f t="shared" si="88"/>
        <v>P</v>
      </c>
    </row>
    <row r="343" spans="1:103" ht="20.100000000000001" customHeight="1" x14ac:dyDescent="0.3">
      <c r="A343" s="82">
        <f>ROW()</f>
        <v>343</v>
      </c>
      <c r="B343" s="129" t="str">
        <f t="shared" si="86"/>
        <v/>
      </c>
      <c r="C343" s="129" t="str">
        <f t="shared" si="75"/>
        <v/>
      </c>
      <c r="D343" s="129" t="str">
        <f>IF(C343="","",COUNTIFS(C$11:C343,"&gt;0"))</f>
        <v/>
      </c>
      <c r="E343" s="52"/>
      <c r="F343" s="53"/>
      <c r="G343" s="53"/>
      <c r="H343" s="52"/>
      <c r="I343" s="163"/>
      <c r="J343" s="63"/>
      <c r="K343" s="246"/>
      <c r="L343" s="245" t="str">
        <f t="shared" si="89"/>
        <v/>
      </c>
      <c r="M343" s="173" t="str">
        <f>IFERROR(VLOOKUP(J343,Lists!J$4:L$653,2,FALSE),"")</f>
        <v/>
      </c>
      <c r="N343" s="174" t="str">
        <f>IFERROR(VLOOKUP(J343,Lists!J$4:L$653,3,FALSE),"")</f>
        <v/>
      </c>
      <c r="O343" s="175" t="str">
        <f t="shared" si="87"/>
        <v/>
      </c>
      <c r="P343" s="61"/>
      <c r="Q343" s="164"/>
      <c r="R343" s="164"/>
      <c r="S343" s="85"/>
      <c r="T343" s="97"/>
      <c r="U343" s="52"/>
      <c r="V343" s="85"/>
      <c r="W343" s="98"/>
      <c r="X343" s="107"/>
      <c r="Y343" s="79" t="str">
        <f>IFERROR(VLOOKUP(I343,Lists!A$4:B$11,2,FALSE),"")</f>
        <v/>
      </c>
      <c r="Z343" s="79" t="str">
        <f>IFERROR(VLOOKUP(#REF!,Lists!A$12:B$67,2,FALSE),"")</f>
        <v/>
      </c>
      <c r="AA343" s="82" t="str">
        <f t="shared" si="76"/>
        <v>P</v>
      </c>
      <c r="AB343" s="93" t="str">
        <f t="shared" si="77"/>
        <v>P</v>
      </c>
      <c r="AC343" s="93" t="str">
        <f>IF(L343&lt;&gt;0,IF(S343="Yes",IF(#REF!="","P",""),""),"")</f>
        <v/>
      </c>
      <c r="AD343" s="93" t="str">
        <f t="shared" si="78"/>
        <v/>
      </c>
      <c r="AE343" s="93" t="str">
        <f t="shared" si="79"/>
        <v/>
      </c>
      <c r="AF343" s="93" t="str">
        <f t="shared" si="80"/>
        <v/>
      </c>
      <c r="BO343" s="64" t="str">
        <f t="shared" si="81"/>
        <v/>
      </c>
      <c r="BP343" s="64" t="str">
        <f t="shared" si="82"/>
        <v/>
      </c>
      <c r="BQ343" s="64" t="str">
        <f t="shared" si="83"/>
        <v/>
      </c>
      <c r="BR343" s="64" t="str">
        <f t="shared" si="84"/>
        <v/>
      </c>
      <c r="BU343" s="64" t="str">
        <f t="shared" si="85"/>
        <v/>
      </c>
      <c r="CY343" s="38" t="str">
        <f t="shared" si="88"/>
        <v>P</v>
      </c>
    </row>
    <row r="344" spans="1:103" ht="20.100000000000001" customHeight="1" x14ac:dyDescent="0.3">
      <c r="A344" s="82">
        <f>ROW()</f>
        <v>344</v>
      </c>
      <c r="B344" s="129" t="str">
        <f t="shared" si="86"/>
        <v/>
      </c>
      <c r="C344" s="129" t="str">
        <f t="shared" si="75"/>
        <v/>
      </c>
      <c r="D344" s="129" t="str">
        <f>IF(C344="","",COUNTIFS(C$11:C344,"&gt;0"))</f>
        <v/>
      </c>
      <c r="E344" s="52"/>
      <c r="F344" s="53"/>
      <c r="G344" s="53"/>
      <c r="H344" s="52"/>
      <c r="I344" s="163"/>
      <c r="J344" s="63"/>
      <c r="K344" s="246"/>
      <c r="L344" s="245" t="str">
        <f t="shared" si="89"/>
        <v/>
      </c>
      <c r="M344" s="173" t="str">
        <f>IFERROR(VLOOKUP(J344,Lists!J$4:L$653,2,FALSE),"")</f>
        <v/>
      </c>
      <c r="N344" s="174" t="str">
        <f>IFERROR(VLOOKUP(J344,Lists!J$4:L$653,3,FALSE),"")</f>
        <v/>
      </c>
      <c r="O344" s="175" t="str">
        <f t="shared" si="87"/>
        <v/>
      </c>
      <c r="P344" s="61"/>
      <c r="Q344" s="164"/>
      <c r="R344" s="164"/>
      <c r="S344" s="85"/>
      <c r="T344" s="97"/>
      <c r="U344" s="52"/>
      <c r="V344" s="85"/>
      <c r="W344" s="98"/>
      <c r="X344" s="107"/>
      <c r="Y344" s="79" t="str">
        <f>IFERROR(VLOOKUP(I344,Lists!A$4:B$11,2,FALSE),"")</f>
        <v/>
      </c>
      <c r="Z344" s="79" t="str">
        <f>IFERROR(VLOOKUP(#REF!,Lists!A$12:B$67,2,FALSE),"")</f>
        <v/>
      </c>
      <c r="AA344" s="82" t="str">
        <f t="shared" si="76"/>
        <v>P</v>
      </c>
      <c r="AB344" s="93" t="str">
        <f t="shared" si="77"/>
        <v>P</v>
      </c>
      <c r="AC344" s="93" t="str">
        <f>IF(L344&lt;&gt;0,IF(S344="Yes",IF(#REF!="","P",""),""),"")</f>
        <v/>
      </c>
      <c r="AD344" s="93" t="str">
        <f t="shared" si="78"/>
        <v/>
      </c>
      <c r="AE344" s="93" t="str">
        <f t="shared" si="79"/>
        <v/>
      </c>
      <c r="AF344" s="93" t="str">
        <f t="shared" si="80"/>
        <v/>
      </c>
      <c r="BO344" s="64" t="str">
        <f t="shared" si="81"/>
        <v/>
      </c>
      <c r="BP344" s="64" t="str">
        <f t="shared" si="82"/>
        <v/>
      </c>
      <c r="BQ344" s="64" t="str">
        <f t="shared" si="83"/>
        <v/>
      </c>
      <c r="BR344" s="64" t="str">
        <f t="shared" si="84"/>
        <v/>
      </c>
      <c r="BU344" s="64" t="str">
        <f t="shared" si="85"/>
        <v/>
      </c>
      <c r="CY344" s="38" t="str">
        <f t="shared" si="88"/>
        <v>P</v>
      </c>
    </row>
    <row r="345" spans="1:103" ht="20.100000000000001" customHeight="1" x14ac:dyDescent="0.3">
      <c r="A345" s="82">
        <f>ROW()</f>
        <v>345</v>
      </c>
      <c r="B345" s="129" t="str">
        <f t="shared" si="86"/>
        <v/>
      </c>
      <c r="C345" s="129" t="str">
        <f t="shared" si="75"/>
        <v/>
      </c>
      <c r="D345" s="129" t="str">
        <f>IF(C345="","",COUNTIFS(C$11:C345,"&gt;0"))</f>
        <v/>
      </c>
      <c r="E345" s="52"/>
      <c r="F345" s="53"/>
      <c r="G345" s="53"/>
      <c r="H345" s="52"/>
      <c r="I345" s="163"/>
      <c r="J345" s="63"/>
      <c r="K345" s="246"/>
      <c r="L345" s="245" t="str">
        <f t="shared" si="89"/>
        <v/>
      </c>
      <c r="M345" s="173" t="str">
        <f>IFERROR(VLOOKUP(J345,Lists!J$4:L$653,2,FALSE),"")</f>
        <v/>
      </c>
      <c r="N345" s="174" t="str">
        <f>IFERROR(VLOOKUP(J345,Lists!J$4:L$653,3,FALSE),"")</f>
        <v/>
      </c>
      <c r="O345" s="175" t="str">
        <f t="shared" si="87"/>
        <v/>
      </c>
      <c r="P345" s="61"/>
      <c r="Q345" s="164"/>
      <c r="R345" s="164"/>
      <c r="S345" s="85"/>
      <c r="T345" s="97"/>
      <c r="U345" s="52"/>
      <c r="V345" s="85"/>
      <c r="W345" s="98"/>
      <c r="X345" s="107"/>
      <c r="Y345" s="79" t="str">
        <f>IFERROR(VLOOKUP(I345,Lists!A$4:B$11,2,FALSE),"")</f>
        <v/>
      </c>
      <c r="Z345" s="79" t="str">
        <f>IFERROR(VLOOKUP(#REF!,Lists!A$12:B$67,2,FALSE),"")</f>
        <v/>
      </c>
      <c r="AA345" s="82" t="str">
        <f t="shared" si="76"/>
        <v>P</v>
      </c>
      <c r="AB345" s="93" t="str">
        <f t="shared" si="77"/>
        <v>P</v>
      </c>
      <c r="AC345" s="93" t="str">
        <f>IF(L345&lt;&gt;0,IF(S345="Yes",IF(#REF!="","P",""),""),"")</f>
        <v/>
      </c>
      <c r="AD345" s="93" t="str">
        <f t="shared" si="78"/>
        <v/>
      </c>
      <c r="AE345" s="93" t="str">
        <f t="shared" si="79"/>
        <v/>
      </c>
      <c r="AF345" s="93" t="str">
        <f t="shared" si="80"/>
        <v/>
      </c>
      <c r="BO345" s="64" t="str">
        <f t="shared" si="81"/>
        <v/>
      </c>
      <c r="BP345" s="64" t="str">
        <f t="shared" si="82"/>
        <v/>
      </c>
      <c r="BQ345" s="64" t="str">
        <f t="shared" si="83"/>
        <v/>
      </c>
      <c r="BR345" s="64" t="str">
        <f t="shared" si="84"/>
        <v/>
      </c>
      <c r="BU345" s="64" t="str">
        <f t="shared" si="85"/>
        <v/>
      </c>
      <c r="CY345" s="38" t="str">
        <f t="shared" si="88"/>
        <v>P</v>
      </c>
    </row>
    <row r="346" spans="1:103" ht="20.100000000000001" customHeight="1" x14ac:dyDescent="0.3">
      <c r="A346" s="82">
        <f>ROW()</f>
        <v>346</v>
      </c>
      <c r="B346" s="129" t="str">
        <f t="shared" si="86"/>
        <v/>
      </c>
      <c r="C346" s="129" t="str">
        <f t="shared" si="75"/>
        <v/>
      </c>
      <c r="D346" s="129" t="str">
        <f>IF(C346="","",COUNTIFS(C$11:C346,"&gt;0"))</f>
        <v/>
      </c>
      <c r="E346" s="52"/>
      <c r="F346" s="53"/>
      <c r="G346" s="53"/>
      <c r="H346" s="52"/>
      <c r="I346" s="163"/>
      <c r="J346" s="63"/>
      <c r="K346" s="246"/>
      <c r="L346" s="245" t="str">
        <f t="shared" si="89"/>
        <v/>
      </c>
      <c r="M346" s="173" t="str">
        <f>IFERROR(VLOOKUP(J346,Lists!J$4:L$653,2,FALSE),"")</f>
        <v/>
      </c>
      <c r="N346" s="174" t="str">
        <f>IFERROR(VLOOKUP(J346,Lists!J$4:L$653,3,FALSE),"")</f>
        <v/>
      </c>
      <c r="O346" s="175" t="str">
        <f t="shared" si="87"/>
        <v/>
      </c>
      <c r="P346" s="61"/>
      <c r="Q346" s="164"/>
      <c r="R346" s="164"/>
      <c r="S346" s="85"/>
      <c r="T346" s="97"/>
      <c r="U346" s="52"/>
      <c r="V346" s="85"/>
      <c r="W346" s="98"/>
      <c r="X346" s="107"/>
      <c r="Y346" s="79" t="str">
        <f>IFERROR(VLOOKUP(I346,Lists!A$4:B$11,2,FALSE),"")</f>
        <v/>
      </c>
      <c r="Z346" s="79" t="str">
        <f>IFERROR(VLOOKUP(#REF!,Lists!A$12:B$67,2,FALSE),"")</f>
        <v/>
      </c>
      <c r="AA346" s="82" t="str">
        <f t="shared" si="76"/>
        <v>P</v>
      </c>
      <c r="AB346" s="93" t="str">
        <f t="shared" si="77"/>
        <v>P</v>
      </c>
      <c r="AC346" s="93" t="str">
        <f>IF(L346&lt;&gt;0,IF(S346="Yes",IF(#REF!="","P",""),""),"")</f>
        <v/>
      </c>
      <c r="AD346" s="93" t="str">
        <f t="shared" si="78"/>
        <v/>
      </c>
      <c r="AE346" s="93" t="str">
        <f t="shared" si="79"/>
        <v/>
      </c>
      <c r="AF346" s="93" t="str">
        <f t="shared" si="80"/>
        <v/>
      </c>
      <c r="BO346" s="64" t="str">
        <f t="shared" si="81"/>
        <v/>
      </c>
      <c r="BP346" s="64" t="str">
        <f t="shared" si="82"/>
        <v/>
      </c>
      <c r="BQ346" s="64" t="str">
        <f t="shared" si="83"/>
        <v/>
      </c>
      <c r="BR346" s="64" t="str">
        <f t="shared" si="84"/>
        <v/>
      </c>
      <c r="BU346" s="64" t="str">
        <f t="shared" si="85"/>
        <v/>
      </c>
      <c r="CY346" s="38" t="str">
        <f t="shared" si="88"/>
        <v>P</v>
      </c>
    </row>
    <row r="347" spans="1:103" ht="20.100000000000001" customHeight="1" x14ac:dyDescent="0.3">
      <c r="A347" s="82">
        <f>ROW()</f>
        <v>347</v>
      </c>
      <c r="B347" s="129" t="str">
        <f t="shared" si="86"/>
        <v/>
      </c>
      <c r="C347" s="129" t="str">
        <f t="shared" si="75"/>
        <v/>
      </c>
      <c r="D347" s="129" t="str">
        <f>IF(C347="","",COUNTIFS(C$11:C347,"&gt;0"))</f>
        <v/>
      </c>
      <c r="E347" s="52"/>
      <c r="F347" s="53"/>
      <c r="G347" s="53"/>
      <c r="H347" s="52"/>
      <c r="I347" s="163"/>
      <c r="J347" s="63"/>
      <c r="K347" s="246"/>
      <c r="L347" s="245" t="str">
        <f t="shared" si="89"/>
        <v/>
      </c>
      <c r="M347" s="173" t="str">
        <f>IFERROR(VLOOKUP(J347,Lists!J$4:L$653,2,FALSE),"")</f>
        <v/>
      </c>
      <c r="N347" s="174" t="str">
        <f>IFERROR(VLOOKUP(J347,Lists!J$4:L$653,3,FALSE),"")</f>
        <v/>
      </c>
      <c r="O347" s="175" t="str">
        <f t="shared" si="87"/>
        <v/>
      </c>
      <c r="P347" s="61"/>
      <c r="Q347" s="164"/>
      <c r="R347" s="164"/>
      <c r="S347" s="85"/>
      <c r="T347" s="97"/>
      <c r="U347" s="52"/>
      <c r="V347" s="85"/>
      <c r="W347" s="98"/>
      <c r="X347" s="107"/>
      <c r="Y347" s="79" t="str">
        <f>IFERROR(VLOOKUP(I347,Lists!A$4:B$11,2,FALSE),"")</f>
        <v/>
      </c>
      <c r="Z347" s="79" t="str">
        <f>IFERROR(VLOOKUP(#REF!,Lists!A$12:B$67,2,FALSE),"")</f>
        <v/>
      </c>
      <c r="AA347" s="82" t="str">
        <f t="shared" si="76"/>
        <v>P</v>
      </c>
      <c r="AB347" s="93" t="str">
        <f t="shared" si="77"/>
        <v>P</v>
      </c>
      <c r="AC347" s="93" t="str">
        <f>IF(L347&lt;&gt;0,IF(S347="Yes",IF(#REF!="","P",""),""),"")</f>
        <v/>
      </c>
      <c r="AD347" s="93" t="str">
        <f t="shared" si="78"/>
        <v/>
      </c>
      <c r="AE347" s="93" t="str">
        <f t="shared" si="79"/>
        <v/>
      </c>
      <c r="AF347" s="93" t="str">
        <f t="shared" si="80"/>
        <v/>
      </c>
      <c r="BO347" s="64" t="str">
        <f t="shared" si="81"/>
        <v/>
      </c>
      <c r="BP347" s="64" t="str">
        <f t="shared" si="82"/>
        <v/>
      </c>
      <c r="BQ347" s="64" t="str">
        <f t="shared" si="83"/>
        <v/>
      </c>
      <c r="BR347" s="64" t="str">
        <f t="shared" si="84"/>
        <v/>
      </c>
      <c r="BU347" s="64" t="str">
        <f t="shared" si="85"/>
        <v/>
      </c>
      <c r="CY347" s="38" t="str">
        <f t="shared" si="88"/>
        <v>P</v>
      </c>
    </row>
    <row r="348" spans="1:103" ht="20.100000000000001" customHeight="1" x14ac:dyDescent="0.3">
      <c r="A348" s="82">
        <f>ROW()</f>
        <v>348</v>
      </c>
      <c r="B348" s="129" t="str">
        <f t="shared" si="86"/>
        <v/>
      </c>
      <c r="C348" s="129" t="str">
        <f t="shared" si="75"/>
        <v/>
      </c>
      <c r="D348" s="129" t="str">
        <f>IF(C348="","",COUNTIFS(C$11:C348,"&gt;0"))</f>
        <v/>
      </c>
      <c r="E348" s="52"/>
      <c r="F348" s="53"/>
      <c r="G348" s="53"/>
      <c r="H348" s="52"/>
      <c r="I348" s="163"/>
      <c r="J348" s="63"/>
      <c r="K348" s="246"/>
      <c r="L348" s="245" t="str">
        <f t="shared" si="89"/>
        <v/>
      </c>
      <c r="M348" s="173" t="str">
        <f>IFERROR(VLOOKUP(J348,Lists!J$4:L$653,2,FALSE),"")</f>
        <v/>
      </c>
      <c r="N348" s="174" t="str">
        <f>IFERROR(VLOOKUP(J348,Lists!J$4:L$653,3,FALSE),"")</f>
        <v/>
      </c>
      <c r="O348" s="175" t="str">
        <f t="shared" si="87"/>
        <v/>
      </c>
      <c r="P348" s="61"/>
      <c r="Q348" s="164"/>
      <c r="R348" s="164"/>
      <c r="S348" s="85"/>
      <c r="T348" s="97"/>
      <c r="U348" s="52"/>
      <c r="V348" s="85"/>
      <c r="W348" s="98"/>
      <c r="X348" s="107"/>
      <c r="Y348" s="79" t="str">
        <f>IFERROR(VLOOKUP(I348,Lists!A$4:B$11,2,FALSE),"")</f>
        <v/>
      </c>
      <c r="Z348" s="79" t="str">
        <f>IFERROR(VLOOKUP(#REF!,Lists!A$12:B$67,2,FALSE),"")</f>
        <v/>
      </c>
      <c r="AA348" s="82" t="str">
        <f t="shared" si="76"/>
        <v>P</v>
      </c>
      <c r="AB348" s="93" t="str">
        <f t="shared" si="77"/>
        <v>P</v>
      </c>
      <c r="AC348" s="93" t="str">
        <f>IF(L348&lt;&gt;0,IF(S348="Yes",IF(#REF!="","P",""),""),"")</f>
        <v/>
      </c>
      <c r="AD348" s="93" t="str">
        <f t="shared" si="78"/>
        <v/>
      </c>
      <c r="AE348" s="93" t="str">
        <f t="shared" si="79"/>
        <v/>
      </c>
      <c r="AF348" s="93" t="str">
        <f t="shared" si="80"/>
        <v/>
      </c>
      <c r="BO348" s="64" t="str">
        <f t="shared" si="81"/>
        <v/>
      </c>
      <c r="BP348" s="64" t="str">
        <f t="shared" si="82"/>
        <v/>
      </c>
      <c r="BQ348" s="64" t="str">
        <f t="shared" si="83"/>
        <v/>
      </c>
      <c r="BR348" s="64" t="str">
        <f t="shared" si="84"/>
        <v/>
      </c>
      <c r="BU348" s="64" t="str">
        <f t="shared" si="85"/>
        <v/>
      </c>
      <c r="CY348" s="38" t="str">
        <f t="shared" si="88"/>
        <v>P</v>
      </c>
    </row>
    <row r="349" spans="1:103" ht="20.100000000000001" customHeight="1" x14ac:dyDescent="0.3">
      <c r="A349" s="82">
        <f>ROW()</f>
        <v>349</v>
      </c>
      <c r="B349" s="129" t="str">
        <f t="shared" si="86"/>
        <v/>
      </c>
      <c r="C349" s="129" t="str">
        <f t="shared" si="75"/>
        <v/>
      </c>
      <c r="D349" s="129" t="str">
        <f>IF(C349="","",COUNTIFS(C$11:C349,"&gt;0"))</f>
        <v/>
      </c>
      <c r="E349" s="52"/>
      <c r="F349" s="53"/>
      <c r="G349" s="53"/>
      <c r="H349" s="52"/>
      <c r="I349" s="163"/>
      <c r="J349" s="63"/>
      <c r="K349" s="246"/>
      <c r="L349" s="245" t="str">
        <f t="shared" si="89"/>
        <v/>
      </c>
      <c r="M349" s="173" t="str">
        <f>IFERROR(VLOOKUP(J349,Lists!J$4:L$653,2,FALSE),"")</f>
        <v/>
      </c>
      <c r="N349" s="174" t="str">
        <f>IFERROR(VLOOKUP(J349,Lists!J$4:L$653,3,FALSE),"")</f>
        <v/>
      </c>
      <c r="O349" s="175" t="str">
        <f t="shared" si="87"/>
        <v/>
      </c>
      <c r="P349" s="61"/>
      <c r="Q349" s="164"/>
      <c r="R349" s="164"/>
      <c r="S349" s="85"/>
      <c r="T349" s="97"/>
      <c r="U349" s="52"/>
      <c r="V349" s="85"/>
      <c r="W349" s="98"/>
      <c r="X349" s="107"/>
      <c r="Y349" s="79" t="str">
        <f>IFERROR(VLOOKUP(I349,Lists!A$4:B$11,2,FALSE),"")</f>
        <v/>
      </c>
      <c r="Z349" s="79" t="str">
        <f>IFERROR(VLOOKUP(#REF!,Lists!A$12:B$67,2,FALSE),"")</f>
        <v/>
      </c>
      <c r="AA349" s="82" t="str">
        <f t="shared" si="76"/>
        <v>P</v>
      </c>
      <c r="AB349" s="93" t="str">
        <f t="shared" si="77"/>
        <v>P</v>
      </c>
      <c r="AC349" s="93" t="str">
        <f>IF(L349&lt;&gt;0,IF(S349="Yes",IF(#REF!="","P",""),""),"")</f>
        <v/>
      </c>
      <c r="AD349" s="93" t="str">
        <f t="shared" si="78"/>
        <v/>
      </c>
      <c r="AE349" s="93" t="str">
        <f t="shared" si="79"/>
        <v/>
      </c>
      <c r="AF349" s="93" t="str">
        <f t="shared" si="80"/>
        <v/>
      </c>
      <c r="BO349" s="64" t="str">
        <f t="shared" si="81"/>
        <v/>
      </c>
      <c r="BP349" s="64" t="str">
        <f t="shared" si="82"/>
        <v/>
      </c>
      <c r="BQ349" s="64" t="str">
        <f t="shared" si="83"/>
        <v/>
      </c>
      <c r="BR349" s="64" t="str">
        <f t="shared" si="84"/>
        <v/>
      </c>
      <c r="BU349" s="64" t="str">
        <f t="shared" si="85"/>
        <v/>
      </c>
      <c r="CY349" s="38" t="str">
        <f t="shared" si="88"/>
        <v>P</v>
      </c>
    </row>
    <row r="350" spans="1:103" ht="20.100000000000001" customHeight="1" x14ac:dyDescent="0.3">
      <c r="A350" s="82">
        <f>ROW()</f>
        <v>350</v>
      </c>
      <c r="B350" s="129" t="str">
        <f t="shared" si="86"/>
        <v/>
      </c>
      <c r="C350" s="129" t="str">
        <f t="shared" si="75"/>
        <v/>
      </c>
      <c r="D350" s="129" t="str">
        <f>IF(C350="","",COUNTIFS(C$11:C350,"&gt;0"))</f>
        <v/>
      </c>
      <c r="E350" s="52"/>
      <c r="F350" s="53"/>
      <c r="G350" s="53"/>
      <c r="H350" s="52"/>
      <c r="I350" s="163"/>
      <c r="J350" s="63"/>
      <c r="K350" s="246"/>
      <c r="L350" s="245" t="str">
        <f t="shared" si="89"/>
        <v/>
      </c>
      <c r="M350" s="173" t="str">
        <f>IFERROR(VLOOKUP(J350,Lists!J$4:L$653,2,FALSE),"")</f>
        <v/>
      </c>
      <c r="N350" s="174" t="str">
        <f>IFERROR(VLOOKUP(J350,Lists!J$4:L$653,3,FALSE),"")</f>
        <v/>
      </c>
      <c r="O350" s="175" t="str">
        <f t="shared" si="87"/>
        <v/>
      </c>
      <c r="P350" s="61"/>
      <c r="Q350" s="164"/>
      <c r="R350" s="164"/>
      <c r="S350" s="85"/>
      <c r="T350" s="97"/>
      <c r="U350" s="52"/>
      <c r="V350" s="85"/>
      <c r="W350" s="98"/>
      <c r="X350" s="107"/>
      <c r="Y350" s="79" t="str">
        <f>IFERROR(VLOOKUP(I350,Lists!A$4:B$11,2,FALSE),"")</f>
        <v/>
      </c>
      <c r="Z350" s="79" t="str">
        <f>IFERROR(VLOOKUP(#REF!,Lists!A$12:B$67,2,FALSE),"")</f>
        <v/>
      </c>
      <c r="AA350" s="82" t="str">
        <f t="shared" si="76"/>
        <v>P</v>
      </c>
      <c r="AB350" s="93" t="str">
        <f t="shared" si="77"/>
        <v>P</v>
      </c>
      <c r="AC350" s="93" t="str">
        <f>IF(L350&lt;&gt;0,IF(S350="Yes",IF(#REF!="","P",""),""),"")</f>
        <v/>
      </c>
      <c r="AD350" s="93" t="str">
        <f t="shared" si="78"/>
        <v/>
      </c>
      <c r="AE350" s="93" t="str">
        <f t="shared" si="79"/>
        <v/>
      </c>
      <c r="AF350" s="93" t="str">
        <f t="shared" si="80"/>
        <v/>
      </c>
      <c r="BO350" s="64" t="str">
        <f t="shared" si="81"/>
        <v/>
      </c>
      <c r="BP350" s="64" t="str">
        <f t="shared" si="82"/>
        <v/>
      </c>
      <c r="BQ350" s="64" t="str">
        <f t="shared" si="83"/>
        <v/>
      </c>
      <c r="BR350" s="64" t="str">
        <f t="shared" si="84"/>
        <v/>
      </c>
      <c r="BU350" s="64" t="str">
        <f t="shared" si="85"/>
        <v/>
      </c>
      <c r="CY350" s="38" t="str">
        <f t="shared" si="88"/>
        <v>P</v>
      </c>
    </row>
    <row r="351" spans="1:103" ht="20.100000000000001" customHeight="1" x14ac:dyDescent="0.3">
      <c r="A351" s="82">
        <f>ROW()</f>
        <v>351</v>
      </c>
      <c r="B351" s="129" t="str">
        <f t="shared" si="86"/>
        <v/>
      </c>
      <c r="C351" s="129" t="str">
        <f t="shared" si="75"/>
        <v/>
      </c>
      <c r="D351" s="129" t="str">
        <f>IF(C351="","",COUNTIFS(C$11:C351,"&gt;0"))</f>
        <v/>
      </c>
      <c r="E351" s="52"/>
      <c r="F351" s="53"/>
      <c r="G351" s="53"/>
      <c r="H351" s="52"/>
      <c r="I351" s="163"/>
      <c r="J351" s="63"/>
      <c r="K351" s="246"/>
      <c r="L351" s="245" t="str">
        <f t="shared" si="89"/>
        <v/>
      </c>
      <c r="M351" s="173" t="str">
        <f>IFERROR(VLOOKUP(J351,Lists!J$4:L$653,2,FALSE),"")</f>
        <v/>
      </c>
      <c r="N351" s="174" t="str">
        <f>IFERROR(VLOOKUP(J351,Lists!J$4:L$653,3,FALSE),"")</f>
        <v/>
      </c>
      <c r="O351" s="175" t="str">
        <f t="shared" si="87"/>
        <v/>
      </c>
      <c r="P351" s="61"/>
      <c r="Q351" s="164"/>
      <c r="R351" s="164"/>
      <c r="S351" s="85"/>
      <c r="T351" s="97"/>
      <c r="U351" s="52"/>
      <c r="V351" s="85"/>
      <c r="W351" s="98"/>
      <c r="X351" s="107"/>
      <c r="Y351" s="79" t="str">
        <f>IFERROR(VLOOKUP(I351,Lists!A$4:B$11,2,FALSE),"")</f>
        <v/>
      </c>
      <c r="Z351" s="79" t="str">
        <f>IFERROR(VLOOKUP(#REF!,Lists!A$12:B$67,2,FALSE),"")</f>
        <v/>
      </c>
      <c r="AA351" s="82" t="str">
        <f t="shared" si="76"/>
        <v>P</v>
      </c>
      <c r="AB351" s="93" t="str">
        <f t="shared" si="77"/>
        <v>P</v>
      </c>
      <c r="AC351" s="93" t="str">
        <f>IF(L351&lt;&gt;0,IF(S351="Yes",IF(#REF!="","P",""),""),"")</f>
        <v/>
      </c>
      <c r="AD351" s="93" t="str">
        <f t="shared" si="78"/>
        <v/>
      </c>
      <c r="AE351" s="93" t="str">
        <f t="shared" si="79"/>
        <v/>
      </c>
      <c r="AF351" s="93" t="str">
        <f t="shared" si="80"/>
        <v/>
      </c>
      <c r="BO351" s="64" t="str">
        <f t="shared" si="81"/>
        <v/>
      </c>
      <c r="BP351" s="64" t="str">
        <f t="shared" si="82"/>
        <v/>
      </c>
      <c r="BQ351" s="64" t="str">
        <f t="shared" si="83"/>
        <v/>
      </c>
      <c r="BR351" s="64" t="str">
        <f t="shared" si="84"/>
        <v/>
      </c>
      <c r="BU351" s="64" t="str">
        <f t="shared" si="85"/>
        <v/>
      </c>
      <c r="CY351" s="38" t="str">
        <f t="shared" si="88"/>
        <v>P</v>
      </c>
    </row>
    <row r="352" spans="1:103" ht="20.100000000000001" customHeight="1" x14ac:dyDescent="0.3">
      <c r="A352" s="82">
        <f>ROW()</f>
        <v>352</v>
      </c>
      <c r="B352" s="129" t="str">
        <f t="shared" si="86"/>
        <v/>
      </c>
      <c r="C352" s="129" t="str">
        <f t="shared" si="75"/>
        <v/>
      </c>
      <c r="D352" s="129" t="str">
        <f>IF(C352="","",COUNTIFS(C$11:C352,"&gt;0"))</f>
        <v/>
      </c>
      <c r="E352" s="52"/>
      <c r="F352" s="53"/>
      <c r="G352" s="53"/>
      <c r="H352" s="52"/>
      <c r="I352" s="163"/>
      <c r="J352" s="63"/>
      <c r="K352" s="246"/>
      <c r="L352" s="245" t="str">
        <f t="shared" si="89"/>
        <v/>
      </c>
      <c r="M352" s="173" t="str">
        <f>IFERROR(VLOOKUP(J352,Lists!J$4:L$653,2,FALSE),"")</f>
        <v/>
      </c>
      <c r="N352" s="174" t="str">
        <f>IFERROR(VLOOKUP(J352,Lists!J$4:L$653,3,FALSE),"")</f>
        <v/>
      </c>
      <c r="O352" s="175" t="str">
        <f t="shared" si="87"/>
        <v/>
      </c>
      <c r="P352" s="61"/>
      <c r="Q352" s="164"/>
      <c r="R352" s="164"/>
      <c r="S352" s="85"/>
      <c r="T352" s="97"/>
      <c r="U352" s="52"/>
      <c r="V352" s="85"/>
      <c r="W352" s="98"/>
      <c r="X352" s="107"/>
      <c r="Y352" s="79" t="str">
        <f>IFERROR(VLOOKUP(I352,Lists!A$4:B$11,2,FALSE),"")</f>
        <v/>
      </c>
      <c r="Z352" s="79" t="str">
        <f>IFERROR(VLOOKUP(#REF!,Lists!A$12:B$67,2,FALSE),"")</f>
        <v/>
      </c>
      <c r="AA352" s="82" t="str">
        <f t="shared" si="76"/>
        <v>P</v>
      </c>
      <c r="AB352" s="93" t="str">
        <f t="shared" si="77"/>
        <v>P</v>
      </c>
      <c r="AC352" s="93" t="str">
        <f>IF(L352&lt;&gt;0,IF(S352="Yes",IF(#REF!="","P",""),""),"")</f>
        <v/>
      </c>
      <c r="AD352" s="93" t="str">
        <f t="shared" si="78"/>
        <v/>
      </c>
      <c r="AE352" s="93" t="str">
        <f t="shared" si="79"/>
        <v/>
      </c>
      <c r="AF352" s="93" t="str">
        <f t="shared" si="80"/>
        <v/>
      </c>
      <c r="BO352" s="64" t="str">
        <f t="shared" si="81"/>
        <v/>
      </c>
      <c r="BP352" s="64" t="str">
        <f t="shared" si="82"/>
        <v/>
      </c>
      <c r="BQ352" s="64" t="str">
        <f t="shared" si="83"/>
        <v/>
      </c>
      <c r="BR352" s="64" t="str">
        <f t="shared" si="84"/>
        <v/>
      </c>
      <c r="BU352" s="64" t="str">
        <f t="shared" si="85"/>
        <v/>
      </c>
      <c r="CY352" s="38" t="str">
        <f t="shared" si="88"/>
        <v>P</v>
      </c>
    </row>
    <row r="353" spans="1:103" ht="20.100000000000001" customHeight="1" x14ac:dyDescent="0.3">
      <c r="A353" s="82">
        <f>ROW()</f>
        <v>353</v>
      </c>
      <c r="B353" s="129" t="str">
        <f t="shared" si="86"/>
        <v/>
      </c>
      <c r="C353" s="129" t="str">
        <f t="shared" si="75"/>
        <v/>
      </c>
      <c r="D353" s="129" t="str">
        <f>IF(C353="","",COUNTIFS(C$11:C353,"&gt;0"))</f>
        <v/>
      </c>
      <c r="E353" s="52"/>
      <c r="F353" s="53"/>
      <c r="G353" s="53"/>
      <c r="H353" s="52"/>
      <c r="I353" s="163"/>
      <c r="J353" s="63"/>
      <c r="K353" s="246"/>
      <c r="L353" s="245" t="str">
        <f t="shared" si="89"/>
        <v/>
      </c>
      <c r="M353" s="173" t="str">
        <f>IFERROR(VLOOKUP(J353,Lists!J$4:L$653,2,FALSE),"")</f>
        <v/>
      </c>
      <c r="N353" s="174" t="str">
        <f>IFERROR(VLOOKUP(J353,Lists!J$4:L$653,3,FALSE),"")</f>
        <v/>
      </c>
      <c r="O353" s="175" t="str">
        <f t="shared" si="87"/>
        <v/>
      </c>
      <c r="P353" s="61"/>
      <c r="Q353" s="164"/>
      <c r="R353" s="164"/>
      <c r="S353" s="85"/>
      <c r="T353" s="97"/>
      <c r="U353" s="52"/>
      <c r="V353" s="85"/>
      <c r="W353" s="98"/>
      <c r="X353" s="107"/>
      <c r="Y353" s="79" t="str">
        <f>IFERROR(VLOOKUP(I353,Lists!A$4:B$11,2,FALSE),"")</f>
        <v/>
      </c>
      <c r="Z353" s="79" t="str">
        <f>IFERROR(VLOOKUP(#REF!,Lists!A$12:B$67,2,FALSE),"")</f>
        <v/>
      </c>
      <c r="AA353" s="82" t="str">
        <f t="shared" si="76"/>
        <v>P</v>
      </c>
      <c r="AB353" s="93" t="str">
        <f t="shared" si="77"/>
        <v>P</v>
      </c>
      <c r="AC353" s="93" t="str">
        <f>IF(L353&lt;&gt;0,IF(S353="Yes",IF(#REF!="","P",""),""),"")</f>
        <v/>
      </c>
      <c r="AD353" s="93" t="str">
        <f t="shared" si="78"/>
        <v/>
      </c>
      <c r="AE353" s="93" t="str">
        <f t="shared" si="79"/>
        <v/>
      </c>
      <c r="AF353" s="93" t="str">
        <f t="shared" si="80"/>
        <v/>
      </c>
      <c r="BO353" s="64" t="str">
        <f t="shared" si="81"/>
        <v/>
      </c>
      <c r="BP353" s="64" t="str">
        <f t="shared" si="82"/>
        <v/>
      </c>
      <c r="BQ353" s="64" t="str">
        <f t="shared" si="83"/>
        <v/>
      </c>
      <c r="BR353" s="64" t="str">
        <f t="shared" si="84"/>
        <v/>
      </c>
      <c r="BU353" s="64" t="str">
        <f t="shared" si="85"/>
        <v/>
      </c>
      <c r="CY353" s="38" t="str">
        <f t="shared" si="88"/>
        <v>P</v>
      </c>
    </row>
    <row r="354" spans="1:103" ht="20.100000000000001" customHeight="1" x14ac:dyDescent="0.3">
      <c r="A354" s="82">
        <f>ROW()</f>
        <v>354</v>
      </c>
      <c r="B354" s="129" t="str">
        <f t="shared" si="86"/>
        <v/>
      </c>
      <c r="C354" s="129" t="str">
        <f t="shared" si="75"/>
        <v/>
      </c>
      <c r="D354" s="129" t="str">
        <f>IF(C354="","",COUNTIFS(C$11:C354,"&gt;0"))</f>
        <v/>
      </c>
      <c r="E354" s="52"/>
      <c r="F354" s="53"/>
      <c r="G354" s="53"/>
      <c r="H354" s="52"/>
      <c r="I354" s="163"/>
      <c r="J354" s="63"/>
      <c r="K354" s="246"/>
      <c r="L354" s="245" t="str">
        <f t="shared" si="89"/>
        <v/>
      </c>
      <c r="M354" s="173" t="str">
        <f>IFERROR(VLOOKUP(J354,Lists!J$4:L$653,2,FALSE),"")</f>
        <v/>
      </c>
      <c r="N354" s="174" t="str">
        <f>IFERROR(VLOOKUP(J354,Lists!J$4:L$653,3,FALSE),"")</f>
        <v/>
      </c>
      <c r="O354" s="175" t="str">
        <f t="shared" si="87"/>
        <v/>
      </c>
      <c r="P354" s="61"/>
      <c r="Q354" s="164"/>
      <c r="R354" s="164"/>
      <c r="S354" s="85"/>
      <c r="T354" s="97"/>
      <c r="U354" s="52"/>
      <c r="V354" s="85"/>
      <c r="W354" s="98"/>
      <c r="X354" s="107"/>
      <c r="Y354" s="79" t="str">
        <f>IFERROR(VLOOKUP(I354,Lists!A$4:B$11,2,FALSE),"")</f>
        <v/>
      </c>
      <c r="Z354" s="79" t="str">
        <f>IFERROR(VLOOKUP(#REF!,Lists!A$12:B$67,2,FALSE),"")</f>
        <v/>
      </c>
      <c r="AA354" s="82" t="str">
        <f t="shared" si="76"/>
        <v>P</v>
      </c>
      <c r="AB354" s="93" t="str">
        <f t="shared" si="77"/>
        <v>P</v>
      </c>
      <c r="AC354" s="93" t="str">
        <f>IF(L354&lt;&gt;0,IF(S354="Yes",IF(#REF!="","P",""),""),"")</f>
        <v/>
      </c>
      <c r="AD354" s="93" t="str">
        <f t="shared" si="78"/>
        <v/>
      </c>
      <c r="AE354" s="93" t="str">
        <f t="shared" si="79"/>
        <v/>
      </c>
      <c r="AF354" s="93" t="str">
        <f t="shared" si="80"/>
        <v/>
      </c>
      <c r="BO354" s="64" t="str">
        <f t="shared" si="81"/>
        <v/>
      </c>
      <c r="BP354" s="64" t="str">
        <f t="shared" si="82"/>
        <v/>
      </c>
      <c r="BQ354" s="64" t="str">
        <f t="shared" si="83"/>
        <v/>
      </c>
      <c r="BR354" s="64" t="str">
        <f t="shared" si="84"/>
        <v/>
      </c>
      <c r="BU354" s="64" t="str">
        <f t="shared" si="85"/>
        <v/>
      </c>
      <c r="CY354" s="38" t="str">
        <f t="shared" si="88"/>
        <v>P</v>
      </c>
    </row>
    <row r="355" spans="1:103" ht="20.100000000000001" customHeight="1" x14ac:dyDescent="0.3">
      <c r="A355" s="82">
        <f>ROW()</f>
        <v>355</v>
      </c>
      <c r="B355" s="129" t="str">
        <f t="shared" si="86"/>
        <v/>
      </c>
      <c r="C355" s="129" t="str">
        <f t="shared" si="75"/>
        <v/>
      </c>
      <c r="D355" s="129" t="str">
        <f>IF(C355="","",COUNTIFS(C$11:C355,"&gt;0"))</f>
        <v/>
      </c>
      <c r="E355" s="52"/>
      <c r="F355" s="53"/>
      <c r="G355" s="53"/>
      <c r="H355" s="52"/>
      <c r="I355" s="163"/>
      <c r="J355" s="63"/>
      <c r="K355" s="246"/>
      <c r="L355" s="245" t="str">
        <f t="shared" si="89"/>
        <v/>
      </c>
      <c r="M355" s="173" t="str">
        <f>IFERROR(VLOOKUP(J355,Lists!J$4:L$653,2,FALSE),"")</f>
        <v/>
      </c>
      <c r="N355" s="174" t="str">
        <f>IFERROR(VLOOKUP(J355,Lists!J$4:L$653,3,FALSE),"")</f>
        <v/>
      </c>
      <c r="O355" s="175" t="str">
        <f t="shared" si="87"/>
        <v/>
      </c>
      <c r="P355" s="61"/>
      <c r="Q355" s="164"/>
      <c r="R355" s="164"/>
      <c r="S355" s="85"/>
      <c r="T355" s="97"/>
      <c r="U355" s="52"/>
      <c r="V355" s="85"/>
      <c r="W355" s="98"/>
      <c r="X355" s="107"/>
      <c r="Y355" s="79" t="str">
        <f>IFERROR(VLOOKUP(I355,Lists!A$4:B$11,2,FALSE),"")</f>
        <v/>
      </c>
      <c r="Z355" s="79" t="str">
        <f>IFERROR(VLOOKUP(#REF!,Lists!A$12:B$67,2,FALSE),"")</f>
        <v/>
      </c>
      <c r="AA355" s="82" t="str">
        <f t="shared" si="76"/>
        <v>P</v>
      </c>
      <c r="AB355" s="93" t="str">
        <f t="shared" si="77"/>
        <v>P</v>
      </c>
      <c r="AC355" s="93" t="str">
        <f>IF(L355&lt;&gt;0,IF(S355="Yes",IF(#REF!="","P",""),""),"")</f>
        <v/>
      </c>
      <c r="AD355" s="93" t="str">
        <f t="shared" si="78"/>
        <v/>
      </c>
      <c r="AE355" s="93" t="str">
        <f t="shared" si="79"/>
        <v/>
      </c>
      <c r="AF355" s="93" t="str">
        <f t="shared" si="80"/>
        <v/>
      </c>
      <c r="BO355" s="64" t="str">
        <f t="shared" si="81"/>
        <v/>
      </c>
      <c r="BP355" s="64" t="str">
        <f t="shared" si="82"/>
        <v/>
      </c>
      <c r="BQ355" s="64" t="str">
        <f t="shared" si="83"/>
        <v/>
      </c>
      <c r="BR355" s="64" t="str">
        <f t="shared" si="84"/>
        <v/>
      </c>
      <c r="BU355" s="64" t="str">
        <f t="shared" si="85"/>
        <v/>
      </c>
      <c r="CY355" s="38" t="str">
        <f t="shared" si="88"/>
        <v>P</v>
      </c>
    </row>
    <row r="356" spans="1:103" ht="20.100000000000001" customHeight="1" x14ac:dyDescent="0.3">
      <c r="A356" s="82">
        <f>ROW()</f>
        <v>356</v>
      </c>
      <c r="B356" s="129" t="str">
        <f t="shared" si="86"/>
        <v/>
      </c>
      <c r="C356" s="129" t="str">
        <f t="shared" si="75"/>
        <v/>
      </c>
      <c r="D356" s="129" t="str">
        <f>IF(C356="","",COUNTIFS(C$11:C356,"&gt;0"))</f>
        <v/>
      </c>
      <c r="E356" s="52"/>
      <c r="F356" s="53"/>
      <c r="G356" s="53"/>
      <c r="H356" s="52"/>
      <c r="I356" s="163"/>
      <c r="J356" s="63"/>
      <c r="K356" s="246"/>
      <c r="L356" s="245" t="str">
        <f t="shared" si="89"/>
        <v/>
      </c>
      <c r="M356" s="173" t="str">
        <f>IFERROR(VLOOKUP(J356,Lists!J$4:L$653,2,FALSE),"")</f>
        <v/>
      </c>
      <c r="N356" s="174" t="str">
        <f>IFERROR(VLOOKUP(J356,Lists!J$4:L$653,3,FALSE),"")</f>
        <v/>
      </c>
      <c r="O356" s="175" t="str">
        <f t="shared" si="87"/>
        <v/>
      </c>
      <c r="P356" s="61"/>
      <c r="Q356" s="164"/>
      <c r="R356" s="164"/>
      <c r="S356" s="85"/>
      <c r="T356" s="97"/>
      <c r="U356" s="52"/>
      <c r="V356" s="85"/>
      <c r="W356" s="98"/>
      <c r="X356" s="107"/>
      <c r="Y356" s="79" t="str">
        <f>IFERROR(VLOOKUP(I356,Lists!A$4:B$11,2,FALSE),"")</f>
        <v/>
      </c>
      <c r="Z356" s="79" t="str">
        <f>IFERROR(VLOOKUP(#REF!,Lists!A$12:B$67,2,FALSE),"")</f>
        <v/>
      </c>
      <c r="AA356" s="82" t="str">
        <f t="shared" si="76"/>
        <v>P</v>
      </c>
      <c r="AB356" s="93" t="str">
        <f t="shared" si="77"/>
        <v>P</v>
      </c>
      <c r="AC356" s="93" t="str">
        <f>IF(L356&lt;&gt;0,IF(S356="Yes",IF(#REF!="","P",""),""),"")</f>
        <v/>
      </c>
      <c r="AD356" s="93" t="str">
        <f t="shared" si="78"/>
        <v/>
      </c>
      <c r="AE356" s="93" t="str">
        <f t="shared" si="79"/>
        <v/>
      </c>
      <c r="AF356" s="93" t="str">
        <f t="shared" si="80"/>
        <v/>
      </c>
      <c r="BO356" s="64" t="str">
        <f t="shared" si="81"/>
        <v/>
      </c>
      <c r="BP356" s="64" t="str">
        <f t="shared" si="82"/>
        <v/>
      </c>
      <c r="BQ356" s="64" t="str">
        <f t="shared" si="83"/>
        <v/>
      </c>
      <c r="BR356" s="64" t="str">
        <f t="shared" si="84"/>
        <v/>
      </c>
      <c r="BU356" s="64" t="str">
        <f t="shared" si="85"/>
        <v/>
      </c>
      <c r="CY356" s="38" t="str">
        <f t="shared" si="88"/>
        <v>P</v>
      </c>
    </row>
    <row r="357" spans="1:103" ht="20.100000000000001" customHeight="1" x14ac:dyDescent="0.3">
      <c r="A357" s="82">
        <f>ROW()</f>
        <v>357</v>
      </c>
      <c r="B357" s="129" t="str">
        <f t="shared" si="86"/>
        <v/>
      </c>
      <c r="C357" s="129" t="str">
        <f t="shared" si="75"/>
        <v/>
      </c>
      <c r="D357" s="129" t="str">
        <f>IF(C357="","",COUNTIFS(C$11:C357,"&gt;0"))</f>
        <v/>
      </c>
      <c r="E357" s="52"/>
      <c r="F357" s="53"/>
      <c r="G357" s="53"/>
      <c r="H357" s="52"/>
      <c r="I357" s="163"/>
      <c r="J357" s="63"/>
      <c r="K357" s="246"/>
      <c r="L357" s="245" t="str">
        <f t="shared" si="89"/>
        <v/>
      </c>
      <c r="M357" s="173" t="str">
        <f>IFERROR(VLOOKUP(J357,Lists!J$4:L$653,2,FALSE),"")</f>
        <v/>
      </c>
      <c r="N357" s="174" t="str">
        <f>IFERROR(VLOOKUP(J357,Lists!J$4:L$653,3,FALSE),"")</f>
        <v/>
      </c>
      <c r="O357" s="175" t="str">
        <f t="shared" si="87"/>
        <v/>
      </c>
      <c r="P357" s="61"/>
      <c r="Q357" s="164"/>
      <c r="R357" s="164"/>
      <c r="S357" s="85"/>
      <c r="T357" s="97"/>
      <c r="U357" s="52"/>
      <c r="V357" s="85"/>
      <c r="W357" s="98"/>
      <c r="X357" s="107"/>
      <c r="Y357" s="79" t="str">
        <f>IFERROR(VLOOKUP(I357,Lists!A$4:B$11,2,FALSE),"")</f>
        <v/>
      </c>
      <c r="Z357" s="79" t="str">
        <f>IFERROR(VLOOKUP(#REF!,Lists!A$12:B$67,2,FALSE),"")</f>
        <v/>
      </c>
      <c r="AA357" s="82" t="str">
        <f t="shared" si="76"/>
        <v>P</v>
      </c>
      <c r="AB357" s="93" t="str">
        <f t="shared" si="77"/>
        <v>P</v>
      </c>
      <c r="AC357" s="93" t="str">
        <f>IF(L357&lt;&gt;0,IF(S357="Yes",IF(#REF!="","P",""),""),"")</f>
        <v/>
      </c>
      <c r="AD357" s="93" t="str">
        <f t="shared" si="78"/>
        <v/>
      </c>
      <c r="AE357" s="93" t="str">
        <f t="shared" si="79"/>
        <v/>
      </c>
      <c r="AF357" s="93" t="str">
        <f t="shared" si="80"/>
        <v/>
      </c>
      <c r="BO357" s="64" t="str">
        <f t="shared" si="81"/>
        <v/>
      </c>
      <c r="BP357" s="64" t="str">
        <f t="shared" si="82"/>
        <v/>
      </c>
      <c r="BQ357" s="64" t="str">
        <f t="shared" si="83"/>
        <v/>
      </c>
      <c r="BR357" s="64" t="str">
        <f t="shared" si="84"/>
        <v/>
      </c>
      <c r="BU357" s="64" t="str">
        <f t="shared" si="85"/>
        <v/>
      </c>
      <c r="CY357" s="38" t="str">
        <f t="shared" si="88"/>
        <v>P</v>
      </c>
    </row>
    <row r="358" spans="1:103" ht="20.100000000000001" customHeight="1" x14ac:dyDescent="0.3">
      <c r="A358" s="82">
        <f>ROW()</f>
        <v>358</v>
      </c>
      <c r="B358" s="129" t="str">
        <f t="shared" si="86"/>
        <v/>
      </c>
      <c r="C358" s="129" t="str">
        <f t="shared" si="75"/>
        <v/>
      </c>
      <c r="D358" s="129" t="str">
        <f>IF(C358="","",COUNTIFS(C$11:C358,"&gt;0"))</f>
        <v/>
      </c>
      <c r="E358" s="52"/>
      <c r="F358" s="53"/>
      <c r="G358" s="53"/>
      <c r="H358" s="52"/>
      <c r="I358" s="163"/>
      <c r="J358" s="63"/>
      <c r="K358" s="246"/>
      <c r="L358" s="245" t="str">
        <f t="shared" si="89"/>
        <v/>
      </c>
      <c r="M358" s="173" t="str">
        <f>IFERROR(VLOOKUP(J358,Lists!J$4:L$653,2,FALSE),"")</f>
        <v/>
      </c>
      <c r="N358" s="174" t="str">
        <f>IFERROR(VLOOKUP(J358,Lists!J$4:L$653,3,FALSE),"")</f>
        <v/>
      </c>
      <c r="O358" s="175" t="str">
        <f t="shared" si="87"/>
        <v/>
      </c>
      <c r="P358" s="61"/>
      <c r="Q358" s="164"/>
      <c r="R358" s="164"/>
      <c r="S358" s="85"/>
      <c r="T358" s="97"/>
      <c r="U358" s="52"/>
      <c r="V358" s="85"/>
      <c r="W358" s="98"/>
      <c r="X358" s="107"/>
      <c r="Y358" s="79" t="str">
        <f>IFERROR(VLOOKUP(I358,Lists!A$4:B$11,2,FALSE),"")</f>
        <v/>
      </c>
      <c r="Z358" s="79" t="str">
        <f>IFERROR(VLOOKUP(#REF!,Lists!A$12:B$67,2,FALSE),"")</f>
        <v/>
      </c>
      <c r="AA358" s="82" t="str">
        <f t="shared" si="76"/>
        <v>P</v>
      </c>
      <c r="AB358" s="93" t="str">
        <f t="shared" si="77"/>
        <v>P</v>
      </c>
      <c r="AC358" s="93" t="str">
        <f>IF(L358&lt;&gt;0,IF(S358="Yes",IF(#REF!="","P",""),""),"")</f>
        <v/>
      </c>
      <c r="AD358" s="93" t="str">
        <f t="shared" si="78"/>
        <v/>
      </c>
      <c r="AE358" s="93" t="str">
        <f t="shared" si="79"/>
        <v/>
      </c>
      <c r="AF358" s="93" t="str">
        <f t="shared" si="80"/>
        <v/>
      </c>
      <c r="BO358" s="64" t="str">
        <f t="shared" si="81"/>
        <v/>
      </c>
      <c r="BP358" s="64" t="str">
        <f t="shared" si="82"/>
        <v/>
      </c>
      <c r="BQ358" s="64" t="str">
        <f t="shared" si="83"/>
        <v/>
      </c>
      <c r="BR358" s="64" t="str">
        <f t="shared" si="84"/>
        <v/>
      </c>
      <c r="BU358" s="64" t="str">
        <f t="shared" si="85"/>
        <v/>
      </c>
      <c r="CY358" s="38" t="str">
        <f t="shared" si="88"/>
        <v>P</v>
      </c>
    </row>
    <row r="359" spans="1:103" ht="20.100000000000001" customHeight="1" x14ac:dyDescent="0.3">
      <c r="A359" s="82">
        <f>ROW()</f>
        <v>359</v>
      </c>
      <c r="B359" s="129" t="str">
        <f t="shared" si="86"/>
        <v/>
      </c>
      <c r="C359" s="129" t="str">
        <f t="shared" si="75"/>
        <v/>
      </c>
      <c r="D359" s="129" t="str">
        <f>IF(C359="","",COUNTIFS(C$11:C359,"&gt;0"))</f>
        <v/>
      </c>
      <c r="E359" s="52"/>
      <c r="F359" s="53"/>
      <c r="G359" s="53"/>
      <c r="H359" s="52"/>
      <c r="I359" s="163"/>
      <c r="J359" s="63"/>
      <c r="K359" s="246"/>
      <c r="L359" s="245" t="str">
        <f t="shared" si="89"/>
        <v/>
      </c>
      <c r="M359" s="173" t="str">
        <f>IFERROR(VLOOKUP(J359,Lists!J$4:L$653,2,FALSE),"")</f>
        <v/>
      </c>
      <c r="N359" s="174" t="str">
        <f>IFERROR(VLOOKUP(J359,Lists!J$4:L$653,3,FALSE),"")</f>
        <v/>
      </c>
      <c r="O359" s="175" t="str">
        <f t="shared" si="87"/>
        <v/>
      </c>
      <c r="P359" s="61"/>
      <c r="Q359" s="164"/>
      <c r="R359" s="164"/>
      <c r="S359" s="85"/>
      <c r="T359" s="97"/>
      <c r="U359" s="52"/>
      <c r="V359" s="85"/>
      <c r="W359" s="98"/>
      <c r="X359" s="107"/>
      <c r="Y359" s="79" t="str">
        <f>IFERROR(VLOOKUP(I359,Lists!A$4:B$11,2,FALSE),"")</f>
        <v/>
      </c>
      <c r="Z359" s="79" t="str">
        <f>IFERROR(VLOOKUP(#REF!,Lists!A$12:B$67,2,FALSE),"")</f>
        <v/>
      </c>
      <c r="AA359" s="82" t="str">
        <f t="shared" si="76"/>
        <v>P</v>
      </c>
      <c r="AB359" s="93" t="str">
        <f t="shared" si="77"/>
        <v>P</v>
      </c>
      <c r="AC359" s="93" t="str">
        <f>IF(L359&lt;&gt;0,IF(S359="Yes",IF(#REF!="","P",""),""),"")</f>
        <v/>
      </c>
      <c r="AD359" s="93" t="str">
        <f t="shared" si="78"/>
        <v/>
      </c>
      <c r="AE359" s="93" t="str">
        <f t="shared" si="79"/>
        <v/>
      </c>
      <c r="AF359" s="93" t="str">
        <f t="shared" si="80"/>
        <v/>
      </c>
      <c r="BO359" s="64" t="str">
        <f t="shared" si="81"/>
        <v/>
      </c>
      <c r="BP359" s="64" t="str">
        <f t="shared" si="82"/>
        <v/>
      </c>
      <c r="BQ359" s="64" t="str">
        <f t="shared" si="83"/>
        <v/>
      </c>
      <c r="BR359" s="64" t="str">
        <f t="shared" si="84"/>
        <v/>
      </c>
      <c r="BU359" s="64" t="str">
        <f t="shared" si="85"/>
        <v/>
      </c>
      <c r="CY359" s="38" t="str">
        <f t="shared" si="88"/>
        <v>P</v>
      </c>
    </row>
    <row r="360" spans="1:103" ht="20.100000000000001" customHeight="1" x14ac:dyDescent="0.3">
      <c r="A360" s="82">
        <f>ROW()</f>
        <v>360</v>
      </c>
      <c r="B360" s="129" t="str">
        <f t="shared" si="86"/>
        <v/>
      </c>
      <c r="C360" s="129" t="str">
        <f t="shared" si="75"/>
        <v/>
      </c>
      <c r="D360" s="129" t="str">
        <f>IF(C360="","",COUNTIFS(C$11:C360,"&gt;0"))</f>
        <v/>
      </c>
      <c r="E360" s="52"/>
      <c r="F360" s="53"/>
      <c r="G360" s="53"/>
      <c r="H360" s="52"/>
      <c r="I360" s="163"/>
      <c r="J360" s="63"/>
      <c r="K360" s="246"/>
      <c r="L360" s="245" t="str">
        <f t="shared" si="89"/>
        <v/>
      </c>
      <c r="M360" s="173" t="str">
        <f>IFERROR(VLOOKUP(J360,Lists!J$4:L$653,2,FALSE),"")</f>
        <v/>
      </c>
      <c r="N360" s="174" t="str">
        <f>IFERROR(VLOOKUP(J360,Lists!J$4:L$653,3,FALSE),"")</f>
        <v/>
      </c>
      <c r="O360" s="175" t="str">
        <f t="shared" si="87"/>
        <v/>
      </c>
      <c r="P360" s="61"/>
      <c r="Q360" s="164"/>
      <c r="R360" s="164"/>
      <c r="S360" s="85"/>
      <c r="T360" s="97"/>
      <c r="U360" s="52"/>
      <c r="V360" s="85"/>
      <c r="W360" s="98"/>
      <c r="X360" s="107"/>
      <c r="Y360" s="79" t="str">
        <f>IFERROR(VLOOKUP(I360,Lists!A$4:B$11,2,FALSE),"")</f>
        <v/>
      </c>
      <c r="Z360" s="79" t="str">
        <f>IFERROR(VLOOKUP(#REF!,Lists!A$12:B$67,2,FALSE),"")</f>
        <v/>
      </c>
      <c r="AA360" s="82" t="str">
        <f t="shared" si="76"/>
        <v>P</v>
      </c>
      <c r="AB360" s="93" t="str">
        <f t="shared" si="77"/>
        <v>P</v>
      </c>
      <c r="AC360" s="93" t="str">
        <f>IF(L360&lt;&gt;0,IF(S360="Yes",IF(#REF!="","P",""),""),"")</f>
        <v/>
      </c>
      <c r="AD360" s="93" t="str">
        <f t="shared" si="78"/>
        <v/>
      </c>
      <c r="AE360" s="93" t="str">
        <f t="shared" si="79"/>
        <v/>
      </c>
      <c r="AF360" s="93" t="str">
        <f t="shared" si="80"/>
        <v/>
      </c>
      <c r="BO360" s="64" t="str">
        <f t="shared" si="81"/>
        <v/>
      </c>
      <c r="BP360" s="64" t="str">
        <f t="shared" si="82"/>
        <v/>
      </c>
      <c r="BQ360" s="64" t="str">
        <f t="shared" si="83"/>
        <v/>
      </c>
      <c r="BR360" s="64" t="str">
        <f t="shared" si="84"/>
        <v/>
      </c>
      <c r="BU360" s="64" t="str">
        <f t="shared" si="85"/>
        <v/>
      </c>
      <c r="CY360" s="38" t="str">
        <f t="shared" si="88"/>
        <v>P</v>
      </c>
    </row>
    <row r="361" spans="1:103" ht="20.100000000000001" customHeight="1" x14ac:dyDescent="0.3">
      <c r="A361" s="82">
        <f>ROW()</f>
        <v>361</v>
      </c>
      <c r="B361" s="129" t="str">
        <f t="shared" si="86"/>
        <v/>
      </c>
      <c r="C361" s="129" t="str">
        <f t="shared" si="75"/>
        <v/>
      </c>
      <c r="D361" s="129" t="str">
        <f>IF(C361="","",COUNTIFS(C$11:C361,"&gt;0"))</f>
        <v/>
      </c>
      <c r="E361" s="52"/>
      <c r="F361" s="53"/>
      <c r="G361" s="53"/>
      <c r="H361" s="52"/>
      <c r="I361" s="163"/>
      <c r="J361" s="63"/>
      <c r="K361" s="246"/>
      <c r="L361" s="245" t="str">
        <f t="shared" si="89"/>
        <v/>
      </c>
      <c r="M361" s="173" t="str">
        <f>IFERROR(VLOOKUP(J361,Lists!J$4:L$653,2,FALSE),"")</f>
        <v/>
      </c>
      <c r="N361" s="174" t="str">
        <f>IFERROR(VLOOKUP(J361,Lists!J$4:L$653,3,FALSE),"")</f>
        <v/>
      </c>
      <c r="O361" s="175" t="str">
        <f t="shared" si="87"/>
        <v/>
      </c>
      <c r="P361" s="61"/>
      <c r="Q361" s="164"/>
      <c r="R361" s="164"/>
      <c r="S361" s="85"/>
      <c r="T361" s="97"/>
      <c r="U361" s="52"/>
      <c r="V361" s="85"/>
      <c r="W361" s="98"/>
      <c r="X361" s="107"/>
      <c r="Y361" s="79" t="str">
        <f>IFERROR(VLOOKUP(I361,Lists!A$4:B$11,2,FALSE),"")</f>
        <v/>
      </c>
      <c r="Z361" s="79" t="str">
        <f>IFERROR(VLOOKUP(#REF!,Lists!A$12:B$67,2,FALSE),"")</f>
        <v/>
      </c>
      <c r="AA361" s="82" t="str">
        <f t="shared" si="76"/>
        <v>P</v>
      </c>
      <c r="AB361" s="93" t="str">
        <f t="shared" si="77"/>
        <v>P</v>
      </c>
      <c r="AC361" s="93" t="str">
        <f>IF(L361&lt;&gt;0,IF(S361="Yes",IF(#REF!="","P",""),""),"")</f>
        <v/>
      </c>
      <c r="AD361" s="93" t="str">
        <f t="shared" si="78"/>
        <v/>
      </c>
      <c r="AE361" s="93" t="str">
        <f t="shared" si="79"/>
        <v/>
      </c>
      <c r="AF361" s="93" t="str">
        <f t="shared" si="80"/>
        <v/>
      </c>
      <c r="BO361" s="64" t="str">
        <f t="shared" si="81"/>
        <v/>
      </c>
      <c r="BP361" s="64" t="str">
        <f t="shared" si="82"/>
        <v/>
      </c>
      <c r="BQ361" s="64" t="str">
        <f t="shared" si="83"/>
        <v/>
      </c>
      <c r="BR361" s="64" t="str">
        <f t="shared" si="84"/>
        <v/>
      </c>
      <c r="BU361" s="64" t="str">
        <f t="shared" si="85"/>
        <v/>
      </c>
      <c r="CY361" s="38" t="str">
        <f t="shared" si="88"/>
        <v>P</v>
      </c>
    </row>
    <row r="362" spans="1:103" ht="20.100000000000001" customHeight="1" x14ac:dyDescent="0.3">
      <c r="A362" s="82">
        <f>ROW()</f>
        <v>362</v>
      </c>
      <c r="B362" s="129" t="str">
        <f t="shared" si="86"/>
        <v/>
      </c>
      <c r="C362" s="129" t="str">
        <f t="shared" si="75"/>
        <v/>
      </c>
      <c r="D362" s="129" t="str">
        <f>IF(C362="","",COUNTIFS(C$11:C362,"&gt;0"))</f>
        <v/>
      </c>
      <c r="E362" s="52"/>
      <c r="F362" s="53"/>
      <c r="G362" s="53"/>
      <c r="H362" s="52"/>
      <c r="I362" s="163"/>
      <c r="J362" s="63"/>
      <c r="K362" s="246"/>
      <c r="L362" s="245" t="str">
        <f t="shared" si="89"/>
        <v/>
      </c>
      <c r="M362" s="173" t="str">
        <f>IFERROR(VLOOKUP(J362,Lists!J$4:L$653,2,FALSE),"")</f>
        <v/>
      </c>
      <c r="N362" s="174" t="str">
        <f>IFERROR(VLOOKUP(J362,Lists!J$4:L$653,3,FALSE),"")</f>
        <v/>
      </c>
      <c r="O362" s="175" t="str">
        <f t="shared" si="87"/>
        <v/>
      </c>
      <c r="P362" s="61"/>
      <c r="Q362" s="164"/>
      <c r="R362" s="164"/>
      <c r="S362" s="85"/>
      <c r="T362" s="97"/>
      <c r="U362" s="52"/>
      <c r="V362" s="85"/>
      <c r="W362" s="98"/>
      <c r="X362" s="107"/>
      <c r="Y362" s="79" t="str">
        <f>IFERROR(VLOOKUP(I362,Lists!A$4:B$11,2,FALSE),"")</f>
        <v/>
      </c>
      <c r="Z362" s="79" t="str">
        <f>IFERROR(VLOOKUP(#REF!,Lists!A$12:B$67,2,FALSE),"")</f>
        <v/>
      </c>
      <c r="AA362" s="82" t="str">
        <f t="shared" si="76"/>
        <v>P</v>
      </c>
      <c r="AB362" s="93" t="str">
        <f t="shared" si="77"/>
        <v>P</v>
      </c>
      <c r="AC362" s="93" t="str">
        <f>IF(L362&lt;&gt;0,IF(S362="Yes",IF(#REF!="","P",""),""),"")</f>
        <v/>
      </c>
      <c r="AD362" s="93" t="str">
        <f t="shared" si="78"/>
        <v/>
      </c>
      <c r="AE362" s="93" t="str">
        <f t="shared" si="79"/>
        <v/>
      </c>
      <c r="AF362" s="93" t="str">
        <f t="shared" si="80"/>
        <v/>
      </c>
      <c r="BO362" s="64" t="str">
        <f t="shared" si="81"/>
        <v/>
      </c>
      <c r="BP362" s="64" t="str">
        <f t="shared" si="82"/>
        <v/>
      </c>
      <c r="BQ362" s="64" t="str">
        <f t="shared" si="83"/>
        <v/>
      </c>
      <c r="BR362" s="64" t="str">
        <f t="shared" si="84"/>
        <v/>
      </c>
      <c r="BU362" s="64" t="str">
        <f t="shared" si="85"/>
        <v/>
      </c>
      <c r="CY362" s="38" t="str">
        <f t="shared" si="88"/>
        <v>P</v>
      </c>
    </row>
    <row r="363" spans="1:103" ht="20.100000000000001" customHeight="1" x14ac:dyDescent="0.3">
      <c r="A363" s="82">
        <f>ROW()</f>
        <v>363</v>
      </c>
      <c r="B363" s="129" t="str">
        <f t="shared" si="86"/>
        <v/>
      </c>
      <c r="C363" s="129" t="str">
        <f t="shared" si="75"/>
        <v/>
      </c>
      <c r="D363" s="129" t="str">
        <f>IF(C363="","",COUNTIFS(C$11:C363,"&gt;0"))</f>
        <v/>
      </c>
      <c r="E363" s="52"/>
      <c r="F363" s="53"/>
      <c r="G363" s="53"/>
      <c r="H363" s="52"/>
      <c r="I363" s="163"/>
      <c r="J363" s="63"/>
      <c r="K363" s="246"/>
      <c r="L363" s="245" t="str">
        <f t="shared" si="89"/>
        <v/>
      </c>
      <c r="M363" s="173" t="str">
        <f>IFERROR(VLOOKUP(J363,Lists!J$4:L$653,2,FALSE),"")</f>
        <v/>
      </c>
      <c r="N363" s="174" t="str">
        <f>IFERROR(VLOOKUP(J363,Lists!J$4:L$653,3,FALSE),"")</f>
        <v/>
      </c>
      <c r="O363" s="175" t="str">
        <f t="shared" si="87"/>
        <v/>
      </c>
      <c r="P363" s="61"/>
      <c r="Q363" s="164"/>
      <c r="R363" s="164"/>
      <c r="S363" s="85"/>
      <c r="T363" s="97"/>
      <c r="U363" s="52"/>
      <c r="V363" s="85"/>
      <c r="W363" s="98"/>
      <c r="X363" s="107"/>
      <c r="Y363" s="79" t="str">
        <f>IFERROR(VLOOKUP(I363,Lists!A$4:B$11,2,FALSE),"")</f>
        <v/>
      </c>
      <c r="Z363" s="79" t="str">
        <f>IFERROR(VLOOKUP(#REF!,Lists!A$12:B$67,2,FALSE),"")</f>
        <v/>
      </c>
      <c r="AA363" s="82" t="str">
        <f t="shared" si="76"/>
        <v>P</v>
      </c>
      <c r="AB363" s="93" t="str">
        <f t="shared" si="77"/>
        <v>P</v>
      </c>
      <c r="AC363" s="93" t="str">
        <f>IF(L363&lt;&gt;0,IF(S363="Yes",IF(#REF!="","P",""),""),"")</f>
        <v/>
      </c>
      <c r="AD363" s="93" t="str">
        <f t="shared" si="78"/>
        <v/>
      </c>
      <c r="AE363" s="93" t="str">
        <f t="shared" si="79"/>
        <v/>
      </c>
      <c r="AF363" s="93" t="str">
        <f t="shared" si="80"/>
        <v/>
      </c>
      <c r="BO363" s="64" t="str">
        <f t="shared" si="81"/>
        <v/>
      </c>
      <c r="BP363" s="64" t="str">
        <f t="shared" si="82"/>
        <v/>
      </c>
      <c r="BQ363" s="64" t="str">
        <f t="shared" si="83"/>
        <v/>
      </c>
      <c r="BR363" s="64" t="str">
        <f t="shared" si="84"/>
        <v/>
      </c>
      <c r="BU363" s="64" t="str">
        <f t="shared" si="85"/>
        <v/>
      </c>
      <c r="CY363" s="38" t="str">
        <f t="shared" si="88"/>
        <v>P</v>
      </c>
    </row>
    <row r="364" spans="1:103" ht="20.100000000000001" customHeight="1" x14ac:dyDescent="0.3">
      <c r="A364" s="82">
        <f>ROW()</f>
        <v>364</v>
      </c>
      <c r="B364" s="129" t="str">
        <f t="shared" si="86"/>
        <v/>
      </c>
      <c r="C364" s="129" t="str">
        <f t="shared" si="75"/>
        <v/>
      </c>
      <c r="D364" s="129" t="str">
        <f>IF(C364="","",COUNTIFS(C$11:C364,"&gt;0"))</f>
        <v/>
      </c>
      <c r="E364" s="52"/>
      <c r="F364" s="53"/>
      <c r="G364" s="53"/>
      <c r="H364" s="52"/>
      <c r="I364" s="163"/>
      <c r="J364" s="63"/>
      <c r="K364" s="246"/>
      <c r="L364" s="245" t="str">
        <f t="shared" si="89"/>
        <v/>
      </c>
      <c r="M364" s="173" t="str">
        <f>IFERROR(VLOOKUP(J364,Lists!J$4:L$653,2,FALSE),"")</f>
        <v/>
      </c>
      <c r="N364" s="174" t="str">
        <f>IFERROR(VLOOKUP(J364,Lists!J$4:L$653,3,FALSE),"")</f>
        <v/>
      </c>
      <c r="O364" s="175" t="str">
        <f t="shared" si="87"/>
        <v/>
      </c>
      <c r="P364" s="61"/>
      <c r="Q364" s="164"/>
      <c r="R364" s="164"/>
      <c r="S364" s="85"/>
      <c r="T364" s="97"/>
      <c r="U364" s="52"/>
      <c r="V364" s="85"/>
      <c r="W364" s="98"/>
      <c r="X364" s="107"/>
      <c r="Y364" s="79" t="str">
        <f>IFERROR(VLOOKUP(I364,Lists!A$4:B$11,2,FALSE),"")</f>
        <v/>
      </c>
      <c r="Z364" s="79" t="str">
        <f>IFERROR(VLOOKUP(#REF!,Lists!A$12:B$67,2,FALSE),"")</f>
        <v/>
      </c>
      <c r="AA364" s="82" t="str">
        <f t="shared" si="76"/>
        <v>P</v>
      </c>
      <c r="AB364" s="93" t="str">
        <f t="shared" si="77"/>
        <v>P</v>
      </c>
      <c r="AC364" s="93" t="str">
        <f>IF(L364&lt;&gt;0,IF(S364="Yes",IF(#REF!="","P",""),""),"")</f>
        <v/>
      </c>
      <c r="AD364" s="93" t="str">
        <f t="shared" si="78"/>
        <v/>
      </c>
      <c r="AE364" s="93" t="str">
        <f t="shared" si="79"/>
        <v/>
      </c>
      <c r="AF364" s="93" t="str">
        <f t="shared" si="80"/>
        <v/>
      </c>
      <c r="BO364" s="64" t="str">
        <f t="shared" si="81"/>
        <v/>
      </c>
      <c r="BP364" s="64" t="str">
        <f t="shared" si="82"/>
        <v/>
      </c>
      <c r="BQ364" s="64" t="str">
        <f t="shared" si="83"/>
        <v/>
      </c>
      <c r="BR364" s="64" t="str">
        <f t="shared" si="84"/>
        <v/>
      </c>
      <c r="BU364" s="64" t="str">
        <f t="shared" si="85"/>
        <v/>
      </c>
      <c r="CY364" s="38" t="str">
        <f t="shared" si="88"/>
        <v>P</v>
      </c>
    </row>
    <row r="365" spans="1:103" ht="20.100000000000001" customHeight="1" x14ac:dyDescent="0.3">
      <c r="A365" s="82">
        <f>ROW()</f>
        <v>365</v>
      </c>
      <c r="B365" s="129" t="str">
        <f t="shared" si="86"/>
        <v/>
      </c>
      <c r="C365" s="129" t="str">
        <f t="shared" si="75"/>
        <v/>
      </c>
      <c r="D365" s="129" t="str">
        <f>IF(C365="","",COUNTIFS(C$11:C365,"&gt;0"))</f>
        <v/>
      </c>
      <c r="E365" s="52"/>
      <c r="F365" s="53"/>
      <c r="G365" s="53"/>
      <c r="H365" s="52"/>
      <c r="I365" s="163"/>
      <c r="J365" s="63"/>
      <c r="K365" s="246"/>
      <c r="L365" s="245" t="str">
        <f t="shared" si="89"/>
        <v/>
      </c>
      <c r="M365" s="173" t="str">
        <f>IFERROR(VLOOKUP(J365,Lists!J$4:L$653,2,FALSE),"")</f>
        <v/>
      </c>
      <c r="N365" s="174" t="str">
        <f>IFERROR(VLOOKUP(J365,Lists!J$4:L$653,3,FALSE),"")</f>
        <v/>
      </c>
      <c r="O365" s="175" t="str">
        <f t="shared" si="87"/>
        <v/>
      </c>
      <c r="P365" s="61"/>
      <c r="Q365" s="164"/>
      <c r="R365" s="164"/>
      <c r="S365" s="85"/>
      <c r="T365" s="97"/>
      <c r="U365" s="52"/>
      <c r="V365" s="85"/>
      <c r="W365" s="98"/>
      <c r="X365" s="107"/>
      <c r="Y365" s="79" t="str">
        <f>IFERROR(VLOOKUP(I365,Lists!A$4:B$11,2,FALSE),"")</f>
        <v/>
      </c>
      <c r="Z365" s="79" t="str">
        <f>IFERROR(VLOOKUP(#REF!,Lists!A$12:B$67,2,FALSE),"")</f>
        <v/>
      </c>
      <c r="AA365" s="82" t="str">
        <f t="shared" si="76"/>
        <v>P</v>
      </c>
      <c r="AB365" s="93" t="str">
        <f t="shared" si="77"/>
        <v>P</v>
      </c>
      <c r="AC365" s="93" t="str">
        <f>IF(L365&lt;&gt;0,IF(S365="Yes",IF(#REF!="","P",""),""),"")</f>
        <v/>
      </c>
      <c r="AD365" s="93" t="str">
        <f t="shared" si="78"/>
        <v/>
      </c>
      <c r="AE365" s="93" t="str">
        <f t="shared" si="79"/>
        <v/>
      </c>
      <c r="AF365" s="93" t="str">
        <f t="shared" si="80"/>
        <v/>
      </c>
      <c r="BO365" s="64" t="str">
        <f t="shared" si="81"/>
        <v/>
      </c>
      <c r="BP365" s="64" t="str">
        <f t="shared" si="82"/>
        <v/>
      </c>
      <c r="BQ365" s="64" t="str">
        <f t="shared" si="83"/>
        <v/>
      </c>
      <c r="BR365" s="64" t="str">
        <f t="shared" si="84"/>
        <v/>
      </c>
      <c r="BU365" s="64" t="str">
        <f t="shared" si="85"/>
        <v/>
      </c>
      <c r="CY365" s="38" t="str">
        <f t="shared" si="88"/>
        <v>P</v>
      </c>
    </row>
    <row r="366" spans="1:103" ht="20.100000000000001" customHeight="1" x14ac:dyDescent="0.3">
      <c r="A366" s="82">
        <f>ROW()</f>
        <v>366</v>
      </c>
      <c r="B366" s="129" t="str">
        <f t="shared" si="86"/>
        <v/>
      </c>
      <c r="C366" s="129" t="str">
        <f t="shared" si="75"/>
        <v/>
      </c>
      <c r="D366" s="129" t="str">
        <f>IF(C366="","",COUNTIFS(C$11:C366,"&gt;0"))</f>
        <v/>
      </c>
      <c r="E366" s="52"/>
      <c r="F366" s="53"/>
      <c r="G366" s="53"/>
      <c r="H366" s="52"/>
      <c r="I366" s="163"/>
      <c r="J366" s="63"/>
      <c r="K366" s="246"/>
      <c r="L366" s="245" t="str">
        <f t="shared" si="89"/>
        <v/>
      </c>
      <c r="M366" s="173" t="str">
        <f>IFERROR(VLOOKUP(J366,Lists!J$4:L$653,2,FALSE),"")</f>
        <v/>
      </c>
      <c r="N366" s="174" t="str">
        <f>IFERROR(VLOOKUP(J366,Lists!J$4:L$653,3,FALSE),"")</f>
        <v/>
      </c>
      <c r="O366" s="175" t="str">
        <f t="shared" si="87"/>
        <v/>
      </c>
      <c r="P366" s="61"/>
      <c r="Q366" s="164"/>
      <c r="R366" s="164"/>
      <c r="S366" s="85"/>
      <c r="T366" s="97"/>
      <c r="U366" s="52"/>
      <c r="V366" s="85"/>
      <c r="W366" s="98"/>
      <c r="X366" s="107"/>
      <c r="Y366" s="79" t="str">
        <f>IFERROR(VLOOKUP(I366,Lists!A$4:B$11,2,FALSE),"")</f>
        <v/>
      </c>
      <c r="Z366" s="79" t="str">
        <f>IFERROR(VLOOKUP(#REF!,Lists!A$12:B$67,2,FALSE),"")</f>
        <v/>
      </c>
      <c r="AA366" s="82" t="str">
        <f t="shared" si="76"/>
        <v>P</v>
      </c>
      <c r="AB366" s="93" t="str">
        <f t="shared" si="77"/>
        <v>P</v>
      </c>
      <c r="AC366" s="93" t="str">
        <f>IF(L366&lt;&gt;0,IF(S366="Yes",IF(#REF!="","P",""),""),"")</f>
        <v/>
      </c>
      <c r="AD366" s="93" t="str">
        <f t="shared" si="78"/>
        <v/>
      </c>
      <c r="AE366" s="93" t="str">
        <f t="shared" si="79"/>
        <v/>
      </c>
      <c r="AF366" s="93" t="str">
        <f t="shared" si="80"/>
        <v/>
      </c>
      <c r="BO366" s="64" t="str">
        <f t="shared" si="81"/>
        <v/>
      </c>
      <c r="BP366" s="64" t="str">
        <f t="shared" si="82"/>
        <v/>
      </c>
      <c r="BQ366" s="64" t="str">
        <f t="shared" si="83"/>
        <v/>
      </c>
      <c r="BR366" s="64" t="str">
        <f t="shared" si="84"/>
        <v/>
      </c>
      <c r="BU366" s="64" t="str">
        <f t="shared" si="85"/>
        <v/>
      </c>
      <c r="CY366" s="38" t="str">
        <f t="shared" si="88"/>
        <v>P</v>
      </c>
    </row>
    <row r="367" spans="1:103" ht="20.100000000000001" customHeight="1" x14ac:dyDescent="0.3">
      <c r="A367" s="82">
        <f>ROW()</f>
        <v>367</v>
      </c>
      <c r="B367" s="129" t="str">
        <f t="shared" si="86"/>
        <v/>
      </c>
      <c r="C367" s="129" t="str">
        <f t="shared" si="75"/>
        <v/>
      </c>
      <c r="D367" s="129" t="str">
        <f>IF(C367="","",COUNTIFS(C$11:C367,"&gt;0"))</f>
        <v/>
      </c>
      <c r="E367" s="52"/>
      <c r="F367" s="53"/>
      <c r="G367" s="53"/>
      <c r="H367" s="52"/>
      <c r="I367" s="163"/>
      <c r="J367" s="63"/>
      <c r="K367" s="246"/>
      <c r="L367" s="245" t="str">
        <f t="shared" si="89"/>
        <v/>
      </c>
      <c r="M367" s="173" t="str">
        <f>IFERROR(VLOOKUP(J367,Lists!J$4:L$653,2,FALSE),"")</f>
        <v/>
      </c>
      <c r="N367" s="174" t="str">
        <f>IFERROR(VLOOKUP(J367,Lists!J$4:L$653,3,FALSE),"")</f>
        <v/>
      </c>
      <c r="O367" s="175" t="str">
        <f t="shared" si="87"/>
        <v/>
      </c>
      <c r="P367" s="61"/>
      <c r="Q367" s="164"/>
      <c r="R367" s="164"/>
      <c r="S367" s="85"/>
      <c r="T367" s="97"/>
      <c r="U367" s="52"/>
      <c r="V367" s="85"/>
      <c r="W367" s="98"/>
      <c r="X367" s="107"/>
      <c r="Y367" s="79" t="str">
        <f>IFERROR(VLOOKUP(I367,Lists!A$4:B$11,2,FALSE),"")</f>
        <v/>
      </c>
      <c r="Z367" s="79" t="str">
        <f>IFERROR(VLOOKUP(#REF!,Lists!A$12:B$67,2,FALSE),"")</f>
        <v/>
      </c>
      <c r="AA367" s="82" t="str">
        <f t="shared" si="76"/>
        <v>P</v>
      </c>
      <c r="AB367" s="93" t="str">
        <f t="shared" si="77"/>
        <v>P</v>
      </c>
      <c r="AC367" s="93" t="str">
        <f>IF(L367&lt;&gt;0,IF(S367="Yes",IF(#REF!="","P",""),""),"")</f>
        <v/>
      </c>
      <c r="AD367" s="93" t="str">
        <f t="shared" si="78"/>
        <v/>
      </c>
      <c r="AE367" s="93" t="str">
        <f t="shared" si="79"/>
        <v/>
      </c>
      <c r="AF367" s="93" t="str">
        <f t="shared" si="80"/>
        <v/>
      </c>
      <c r="BO367" s="64" t="str">
        <f t="shared" si="81"/>
        <v/>
      </c>
      <c r="BP367" s="64" t="str">
        <f t="shared" si="82"/>
        <v/>
      </c>
      <c r="BQ367" s="64" t="str">
        <f t="shared" si="83"/>
        <v/>
      </c>
      <c r="BR367" s="64" t="str">
        <f t="shared" si="84"/>
        <v/>
      </c>
      <c r="BU367" s="64" t="str">
        <f t="shared" si="85"/>
        <v/>
      </c>
      <c r="CY367" s="38" t="str">
        <f t="shared" si="88"/>
        <v>P</v>
      </c>
    </row>
    <row r="368" spans="1:103" ht="20.100000000000001" customHeight="1" x14ac:dyDescent="0.3">
      <c r="A368" s="82">
        <f>ROW()</f>
        <v>368</v>
      </c>
      <c r="B368" s="129" t="str">
        <f t="shared" si="86"/>
        <v/>
      </c>
      <c r="C368" s="129" t="str">
        <f t="shared" si="75"/>
        <v/>
      </c>
      <c r="D368" s="129" t="str">
        <f>IF(C368="","",COUNTIFS(C$11:C368,"&gt;0"))</f>
        <v/>
      </c>
      <c r="E368" s="52"/>
      <c r="F368" s="53"/>
      <c r="G368" s="53"/>
      <c r="H368" s="52"/>
      <c r="I368" s="163"/>
      <c r="J368" s="63"/>
      <c r="K368" s="246"/>
      <c r="L368" s="245" t="str">
        <f t="shared" si="89"/>
        <v/>
      </c>
      <c r="M368" s="173" t="str">
        <f>IFERROR(VLOOKUP(J368,Lists!J$4:L$653,2,FALSE),"")</f>
        <v/>
      </c>
      <c r="N368" s="174" t="str">
        <f>IFERROR(VLOOKUP(J368,Lists!J$4:L$653,3,FALSE),"")</f>
        <v/>
      </c>
      <c r="O368" s="175" t="str">
        <f t="shared" si="87"/>
        <v/>
      </c>
      <c r="P368" s="61"/>
      <c r="Q368" s="164"/>
      <c r="R368" s="164"/>
      <c r="S368" s="85"/>
      <c r="T368" s="97"/>
      <c r="U368" s="52"/>
      <c r="V368" s="85"/>
      <c r="W368" s="98"/>
      <c r="X368" s="107"/>
      <c r="Y368" s="79" t="str">
        <f>IFERROR(VLOOKUP(I368,Lists!A$4:B$11,2,FALSE),"")</f>
        <v/>
      </c>
      <c r="Z368" s="79" t="str">
        <f>IFERROR(VLOOKUP(#REF!,Lists!A$12:B$67,2,FALSE),"")</f>
        <v/>
      </c>
      <c r="AA368" s="82" t="str">
        <f t="shared" si="76"/>
        <v>P</v>
      </c>
      <c r="AB368" s="93" t="str">
        <f t="shared" si="77"/>
        <v>P</v>
      </c>
      <c r="AC368" s="93" t="str">
        <f>IF(L368&lt;&gt;0,IF(S368="Yes",IF(#REF!="","P",""),""),"")</f>
        <v/>
      </c>
      <c r="AD368" s="93" t="str">
        <f t="shared" si="78"/>
        <v/>
      </c>
      <c r="AE368" s="93" t="str">
        <f t="shared" si="79"/>
        <v/>
      </c>
      <c r="AF368" s="93" t="str">
        <f t="shared" si="80"/>
        <v/>
      </c>
      <c r="BO368" s="64" t="str">
        <f t="shared" si="81"/>
        <v/>
      </c>
      <c r="BP368" s="64" t="str">
        <f t="shared" si="82"/>
        <v/>
      </c>
      <c r="BQ368" s="64" t="str">
        <f t="shared" si="83"/>
        <v/>
      </c>
      <c r="BR368" s="64" t="str">
        <f t="shared" si="84"/>
        <v/>
      </c>
      <c r="BU368" s="64" t="str">
        <f t="shared" si="85"/>
        <v/>
      </c>
      <c r="CY368" s="38" t="str">
        <f t="shared" si="88"/>
        <v>P</v>
      </c>
    </row>
    <row r="369" spans="1:103" ht="20.100000000000001" customHeight="1" x14ac:dyDescent="0.3">
      <c r="A369" s="82">
        <f>ROW()</f>
        <v>369</v>
      </c>
      <c r="B369" s="129" t="str">
        <f t="shared" si="86"/>
        <v/>
      </c>
      <c r="C369" s="129" t="str">
        <f t="shared" si="75"/>
        <v/>
      </c>
      <c r="D369" s="129" t="str">
        <f>IF(C369="","",COUNTIFS(C$11:C369,"&gt;0"))</f>
        <v/>
      </c>
      <c r="E369" s="52"/>
      <c r="F369" s="53"/>
      <c r="G369" s="53"/>
      <c r="H369" s="52"/>
      <c r="I369" s="163"/>
      <c r="J369" s="63"/>
      <c r="K369" s="246"/>
      <c r="L369" s="245" t="str">
        <f t="shared" si="89"/>
        <v/>
      </c>
      <c r="M369" s="173" t="str">
        <f>IFERROR(VLOOKUP(J369,Lists!J$4:L$653,2,FALSE),"")</f>
        <v/>
      </c>
      <c r="N369" s="174" t="str">
        <f>IFERROR(VLOOKUP(J369,Lists!J$4:L$653,3,FALSE),"")</f>
        <v/>
      </c>
      <c r="O369" s="175" t="str">
        <f t="shared" si="87"/>
        <v/>
      </c>
      <c r="P369" s="61"/>
      <c r="Q369" s="164"/>
      <c r="R369" s="164"/>
      <c r="S369" s="85"/>
      <c r="T369" s="97"/>
      <c r="U369" s="52"/>
      <c r="V369" s="85"/>
      <c r="W369" s="98"/>
      <c r="X369" s="107"/>
      <c r="Y369" s="79" t="str">
        <f>IFERROR(VLOOKUP(I369,Lists!A$4:B$11,2,FALSE),"")</f>
        <v/>
      </c>
      <c r="Z369" s="79" t="str">
        <f>IFERROR(VLOOKUP(#REF!,Lists!A$12:B$67,2,FALSE),"")</f>
        <v/>
      </c>
      <c r="AA369" s="82" t="str">
        <f t="shared" si="76"/>
        <v>P</v>
      </c>
      <c r="AB369" s="93" t="str">
        <f t="shared" si="77"/>
        <v>P</v>
      </c>
      <c r="AC369" s="93" t="str">
        <f>IF(L369&lt;&gt;0,IF(S369="Yes",IF(#REF!="","P",""),""),"")</f>
        <v/>
      </c>
      <c r="AD369" s="93" t="str">
        <f t="shared" si="78"/>
        <v/>
      </c>
      <c r="AE369" s="93" t="str">
        <f t="shared" si="79"/>
        <v/>
      </c>
      <c r="AF369" s="93" t="str">
        <f t="shared" si="80"/>
        <v/>
      </c>
      <c r="BO369" s="64" t="str">
        <f t="shared" si="81"/>
        <v/>
      </c>
      <c r="BP369" s="64" t="str">
        <f t="shared" si="82"/>
        <v/>
      </c>
      <c r="BQ369" s="64" t="str">
        <f t="shared" si="83"/>
        <v/>
      </c>
      <c r="BR369" s="64" t="str">
        <f t="shared" si="84"/>
        <v/>
      </c>
      <c r="BU369" s="64" t="str">
        <f t="shared" si="85"/>
        <v/>
      </c>
      <c r="CY369" s="38" t="str">
        <f t="shared" si="88"/>
        <v>P</v>
      </c>
    </row>
    <row r="370" spans="1:103" ht="20.100000000000001" customHeight="1" x14ac:dyDescent="0.3">
      <c r="A370" s="82">
        <f>ROW()</f>
        <v>370</v>
      </c>
      <c r="B370" s="129" t="str">
        <f t="shared" si="86"/>
        <v/>
      </c>
      <c r="C370" s="129" t="str">
        <f t="shared" si="75"/>
        <v/>
      </c>
      <c r="D370" s="129" t="str">
        <f>IF(C370="","",COUNTIFS(C$11:C370,"&gt;0"))</f>
        <v/>
      </c>
      <c r="E370" s="52"/>
      <c r="F370" s="53"/>
      <c r="G370" s="53"/>
      <c r="H370" s="52"/>
      <c r="I370" s="163"/>
      <c r="J370" s="63"/>
      <c r="K370" s="246"/>
      <c r="L370" s="245" t="str">
        <f t="shared" si="89"/>
        <v/>
      </c>
      <c r="M370" s="173" t="str">
        <f>IFERROR(VLOOKUP(J370,Lists!J$4:L$653,2,FALSE),"")</f>
        <v/>
      </c>
      <c r="N370" s="174" t="str">
        <f>IFERROR(VLOOKUP(J370,Lists!J$4:L$653,3,FALSE),"")</f>
        <v/>
      </c>
      <c r="O370" s="175" t="str">
        <f t="shared" si="87"/>
        <v/>
      </c>
      <c r="P370" s="61"/>
      <c r="Q370" s="164"/>
      <c r="R370" s="164"/>
      <c r="S370" s="85"/>
      <c r="T370" s="97"/>
      <c r="U370" s="52"/>
      <c r="V370" s="85"/>
      <c r="W370" s="98"/>
      <c r="X370" s="107"/>
      <c r="Y370" s="79" t="str">
        <f>IFERROR(VLOOKUP(I370,Lists!A$4:B$11,2,FALSE),"")</f>
        <v/>
      </c>
      <c r="Z370" s="79" t="str">
        <f>IFERROR(VLOOKUP(#REF!,Lists!A$12:B$67,2,FALSE),"")</f>
        <v/>
      </c>
      <c r="AA370" s="82" t="str">
        <f t="shared" si="76"/>
        <v>P</v>
      </c>
      <c r="AB370" s="93" t="str">
        <f t="shared" si="77"/>
        <v>P</v>
      </c>
      <c r="AC370" s="93" t="str">
        <f>IF(L370&lt;&gt;0,IF(S370="Yes",IF(#REF!="","P",""),""),"")</f>
        <v/>
      </c>
      <c r="AD370" s="93" t="str">
        <f t="shared" si="78"/>
        <v/>
      </c>
      <c r="AE370" s="93" t="str">
        <f t="shared" si="79"/>
        <v/>
      </c>
      <c r="AF370" s="93" t="str">
        <f t="shared" si="80"/>
        <v/>
      </c>
      <c r="BO370" s="64" t="str">
        <f t="shared" si="81"/>
        <v/>
      </c>
      <c r="BP370" s="64" t="str">
        <f t="shared" si="82"/>
        <v/>
      </c>
      <c r="BQ370" s="64" t="str">
        <f t="shared" si="83"/>
        <v/>
      </c>
      <c r="BR370" s="64" t="str">
        <f t="shared" si="84"/>
        <v/>
      </c>
      <c r="BU370" s="64" t="str">
        <f t="shared" si="85"/>
        <v/>
      </c>
      <c r="CY370" s="38" t="str">
        <f t="shared" si="88"/>
        <v>P</v>
      </c>
    </row>
    <row r="371" spans="1:103" ht="20.100000000000001" customHeight="1" x14ac:dyDescent="0.3">
      <c r="A371" s="82">
        <f>ROW()</f>
        <v>371</v>
      </c>
      <c r="B371" s="129" t="str">
        <f t="shared" si="86"/>
        <v/>
      </c>
      <c r="C371" s="129" t="str">
        <f t="shared" si="75"/>
        <v/>
      </c>
      <c r="D371" s="129" t="str">
        <f>IF(C371="","",COUNTIFS(C$11:C371,"&gt;0"))</f>
        <v/>
      </c>
      <c r="E371" s="52"/>
      <c r="F371" s="53"/>
      <c r="G371" s="53"/>
      <c r="H371" s="52"/>
      <c r="I371" s="163"/>
      <c r="J371" s="63"/>
      <c r="K371" s="246"/>
      <c r="L371" s="245" t="str">
        <f t="shared" si="89"/>
        <v/>
      </c>
      <c r="M371" s="173" t="str">
        <f>IFERROR(VLOOKUP(J371,Lists!J$4:L$653,2,FALSE),"")</f>
        <v/>
      </c>
      <c r="N371" s="174" t="str">
        <f>IFERROR(VLOOKUP(J371,Lists!J$4:L$653,3,FALSE),"")</f>
        <v/>
      </c>
      <c r="O371" s="175" t="str">
        <f t="shared" si="87"/>
        <v/>
      </c>
      <c r="P371" s="61"/>
      <c r="Q371" s="164"/>
      <c r="R371" s="164"/>
      <c r="S371" s="85"/>
      <c r="T371" s="97"/>
      <c r="U371" s="52"/>
      <c r="V371" s="85"/>
      <c r="W371" s="98"/>
      <c r="X371" s="107"/>
      <c r="Y371" s="79" t="str">
        <f>IFERROR(VLOOKUP(I371,Lists!A$4:B$11,2,FALSE),"")</f>
        <v/>
      </c>
      <c r="Z371" s="79" t="str">
        <f>IFERROR(VLOOKUP(#REF!,Lists!A$12:B$67,2,FALSE),"")</f>
        <v/>
      </c>
      <c r="AA371" s="82" t="str">
        <f t="shared" si="76"/>
        <v>P</v>
      </c>
      <c r="AB371" s="93" t="str">
        <f t="shared" si="77"/>
        <v>P</v>
      </c>
      <c r="AC371" s="93" t="str">
        <f>IF(L371&lt;&gt;0,IF(S371="Yes",IF(#REF!="","P",""),""),"")</f>
        <v/>
      </c>
      <c r="AD371" s="93" t="str">
        <f t="shared" si="78"/>
        <v/>
      </c>
      <c r="AE371" s="93" t="str">
        <f t="shared" si="79"/>
        <v/>
      </c>
      <c r="AF371" s="93" t="str">
        <f t="shared" si="80"/>
        <v/>
      </c>
      <c r="BO371" s="64" t="str">
        <f t="shared" si="81"/>
        <v/>
      </c>
      <c r="BP371" s="64" t="str">
        <f t="shared" si="82"/>
        <v/>
      </c>
      <c r="BQ371" s="64" t="str">
        <f t="shared" si="83"/>
        <v/>
      </c>
      <c r="BR371" s="64" t="str">
        <f t="shared" si="84"/>
        <v/>
      </c>
      <c r="BU371" s="64" t="str">
        <f t="shared" si="85"/>
        <v/>
      </c>
      <c r="CY371" s="38" t="str">
        <f t="shared" si="88"/>
        <v>P</v>
      </c>
    </row>
    <row r="372" spans="1:103" ht="20.100000000000001" customHeight="1" x14ac:dyDescent="0.3">
      <c r="A372" s="82">
        <f>ROW()</f>
        <v>372</v>
      </c>
      <c r="B372" s="129" t="str">
        <f t="shared" si="86"/>
        <v/>
      </c>
      <c r="C372" s="129" t="str">
        <f t="shared" si="75"/>
        <v/>
      </c>
      <c r="D372" s="129" t="str">
        <f>IF(C372="","",COUNTIFS(C$11:C372,"&gt;0"))</f>
        <v/>
      </c>
      <c r="E372" s="52"/>
      <c r="F372" s="53"/>
      <c r="G372" s="53"/>
      <c r="H372" s="52"/>
      <c r="I372" s="163"/>
      <c r="J372" s="63"/>
      <c r="K372" s="246"/>
      <c r="L372" s="245" t="str">
        <f t="shared" si="89"/>
        <v/>
      </c>
      <c r="M372" s="173" t="str">
        <f>IFERROR(VLOOKUP(J372,Lists!J$4:L$653,2,FALSE),"")</f>
        <v/>
      </c>
      <c r="N372" s="174" t="str">
        <f>IFERROR(VLOOKUP(J372,Lists!J$4:L$653,3,FALSE),"")</f>
        <v/>
      </c>
      <c r="O372" s="175" t="str">
        <f t="shared" si="87"/>
        <v/>
      </c>
      <c r="P372" s="61"/>
      <c r="Q372" s="164"/>
      <c r="R372" s="164"/>
      <c r="S372" s="85"/>
      <c r="T372" s="97"/>
      <c r="U372" s="52"/>
      <c r="V372" s="85"/>
      <c r="W372" s="98"/>
      <c r="X372" s="107"/>
      <c r="Y372" s="79" t="str">
        <f>IFERROR(VLOOKUP(I372,Lists!A$4:B$11,2,FALSE),"")</f>
        <v/>
      </c>
      <c r="Z372" s="79" t="str">
        <f>IFERROR(VLOOKUP(#REF!,Lists!A$12:B$67,2,FALSE),"")</f>
        <v/>
      </c>
      <c r="AA372" s="82" t="str">
        <f t="shared" si="76"/>
        <v>P</v>
      </c>
      <c r="AB372" s="93" t="str">
        <f t="shared" si="77"/>
        <v>P</v>
      </c>
      <c r="AC372" s="93" t="str">
        <f>IF(L372&lt;&gt;0,IF(S372="Yes",IF(#REF!="","P",""),""),"")</f>
        <v/>
      </c>
      <c r="AD372" s="93" t="str">
        <f t="shared" si="78"/>
        <v/>
      </c>
      <c r="AE372" s="93" t="str">
        <f t="shared" si="79"/>
        <v/>
      </c>
      <c r="AF372" s="93" t="str">
        <f t="shared" si="80"/>
        <v/>
      </c>
      <c r="BO372" s="64" t="str">
        <f t="shared" si="81"/>
        <v/>
      </c>
      <c r="BP372" s="64" t="str">
        <f t="shared" si="82"/>
        <v/>
      </c>
      <c r="BQ372" s="64" t="str">
        <f t="shared" si="83"/>
        <v/>
      </c>
      <c r="BR372" s="64" t="str">
        <f t="shared" si="84"/>
        <v/>
      </c>
      <c r="BU372" s="64" t="str">
        <f t="shared" si="85"/>
        <v/>
      </c>
      <c r="CY372" s="38" t="str">
        <f t="shared" si="88"/>
        <v>P</v>
      </c>
    </row>
    <row r="373" spans="1:103" ht="20.100000000000001" customHeight="1" x14ac:dyDescent="0.3">
      <c r="A373" s="82">
        <f>ROW()</f>
        <v>373</v>
      </c>
      <c r="B373" s="129" t="str">
        <f t="shared" si="86"/>
        <v/>
      </c>
      <c r="C373" s="129" t="str">
        <f t="shared" si="75"/>
        <v/>
      </c>
      <c r="D373" s="129" t="str">
        <f>IF(C373="","",COUNTIFS(C$11:C373,"&gt;0"))</f>
        <v/>
      </c>
      <c r="E373" s="52"/>
      <c r="F373" s="53"/>
      <c r="G373" s="53"/>
      <c r="H373" s="52"/>
      <c r="I373" s="163"/>
      <c r="J373" s="63"/>
      <c r="K373" s="246"/>
      <c r="L373" s="245" t="str">
        <f t="shared" si="89"/>
        <v/>
      </c>
      <c r="M373" s="173" t="str">
        <f>IFERROR(VLOOKUP(J373,Lists!J$4:L$653,2,FALSE),"")</f>
        <v/>
      </c>
      <c r="N373" s="174" t="str">
        <f>IFERROR(VLOOKUP(J373,Lists!J$4:L$653,3,FALSE),"")</f>
        <v/>
      </c>
      <c r="O373" s="175" t="str">
        <f t="shared" si="87"/>
        <v/>
      </c>
      <c r="P373" s="61"/>
      <c r="Q373" s="164"/>
      <c r="R373" s="164"/>
      <c r="S373" s="85"/>
      <c r="T373" s="97"/>
      <c r="U373" s="52"/>
      <c r="V373" s="85"/>
      <c r="W373" s="98"/>
      <c r="X373" s="107"/>
      <c r="Y373" s="79" t="str">
        <f>IFERROR(VLOOKUP(I373,Lists!A$4:B$11,2,FALSE),"")</f>
        <v/>
      </c>
      <c r="Z373" s="79" t="str">
        <f>IFERROR(VLOOKUP(#REF!,Lists!A$12:B$67,2,FALSE),"")</f>
        <v/>
      </c>
      <c r="AA373" s="82" t="str">
        <f t="shared" si="76"/>
        <v>P</v>
      </c>
      <c r="AB373" s="93" t="str">
        <f t="shared" si="77"/>
        <v>P</v>
      </c>
      <c r="AC373" s="93" t="str">
        <f>IF(L373&lt;&gt;0,IF(S373="Yes",IF(#REF!="","P",""),""),"")</f>
        <v/>
      </c>
      <c r="AD373" s="93" t="str">
        <f t="shared" si="78"/>
        <v/>
      </c>
      <c r="AE373" s="93" t="str">
        <f t="shared" si="79"/>
        <v/>
      </c>
      <c r="AF373" s="93" t="str">
        <f t="shared" si="80"/>
        <v/>
      </c>
      <c r="BO373" s="64" t="str">
        <f t="shared" si="81"/>
        <v/>
      </c>
      <c r="BP373" s="64" t="str">
        <f t="shared" si="82"/>
        <v/>
      </c>
      <c r="BQ373" s="64" t="str">
        <f t="shared" si="83"/>
        <v/>
      </c>
      <c r="BR373" s="64" t="str">
        <f t="shared" si="84"/>
        <v/>
      </c>
      <c r="BU373" s="64" t="str">
        <f t="shared" si="85"/>
        <v/>
      </c>
      <c r="CY373" s="38" t="str">
        <f t="shared" si="88"/>
        <v>P</v>
      </c>
    </row>
    <row r="374" spans="1:103" ht="20.100000000000001" customHeight="1" x14ac:dyDescent="0.3">
      <c r="A374" s="82">
        <f>ROW()</f>
        <v>374</v>
      </c>
      <c r="B374" s="129" t="str">
        <f t="shared" si="86"/>
        <v/>
      </c>
      <c r="C374" s="129" t="str">
        <f t="shared" si="75"/>
        <v/>
      </c>
      <c r="D374" s="129" t="str">
        <f>IF(C374="","",COUNTIFS(C$11:C374,"&gt;0"))</f>
        <v/>
      </c>
      <c r="E374" s="52"/>
      <c r="F374" s="53"/>
      <c r="G374" s="53"/>
      <c r="H374" s="52"/>
      <c r="I374" s="163"/>
      <c r="J374" s="63"/>
      <c r="K374" s="246"/>
      <c r="L374" s="245" t="str">
        <f t="shared" si="89"/>
        <v/>
      </c>
      <c r="M374" s="173" t="str">
        <f>IFERROR(VLOOKUP(J374,Lists!J$4:L$653,2,FALSE),"")</f>
        <v/>
      </c>
      <c r="N374" s="174" t="str">
        <f>IFERROR(VLOOKUP(J374,Lists!J$4:L$653,3,FALSE),"")</f>
        <v/>
      </c>
      <c r="O374" s="175" t="str">
        <f t="shared" si="87"/>
        <v/>
      </c>
      <c r="P374" s="61"/>
      <c r="Q374" s="164"/>
      <c r="R374" s="164"/>
      <c r="S374" s="85"/>
      <c r="T374" s="97"/>
      <c r="U374" s="52"/>
      <c r="V374" s="85"/>
      <c r="W374" s="98"/>
      <c r="X374" s="107"/>
      <c r="Y374" s="79" t="str">
        <f>IFERROR(VLOOKUP(I374,Lists!A$4:B$11,2,FALSE),"")</f>
        <v/>
      </c>
      <c r="Z374" s="79" t="str">
        <f>IFERROR(VLOOKUP(#REF!,Lists!A$12:B$67,2,FALSE),"")</f>
        <v/>
      </c>
      <c r="AA374" s="82" t="str">
        <f t="shared" si="76"/>
        <v>P</v>
      </c>
      <c r="AB374" s="93" t="str">
        <f t="shared" si="77"/>
        <v>P</v>
      </c>
      <c r="AC374" s="93" t="str">
        <f>IF(L374&lt;&gt;0,IF(S374="Yes",IF(#REF!="","P",""),""),"")</f>
        <v/>
      </c>
      <c r="AD374" s="93" t="str">
        <f t="shared" si="78"/>
        <v/>
      </c>
      <c r="AE374" s="93" t="str">
        <f t="shared" si="79"/>
        <v/>
      </c>
      <c r="AF374" s="93" t="str">
        <f t="shared" si="80"/>
        <v/>
      </c>
      <c r="BO374" s="64" t="str">
        <f t="shared" si="81"/>
        <v/>
      </c>
      <c r="BP374" s="64" t="str">
        <f t="shared" si="82"/>
        <v/>
      </c>
      <c r="BQ374" s="64" t="str">
        <f t="shared" si="83"/>
        <v/>
      </c>
      <c r="BR374" s="64" t="str">
        <f t="shared" si="84"/>
        <v/>
      </c>
      <c r="BU374" s="64" t="str">
        <f t="shared" si="85"/>
        <v/>
      </c>
      <c r="CY374" s="38" t="str">
        <f t="shared" si="88"/>
        <v>P</v>
      </c>
    </row>
    <row r="375" spans="1:103" ht="20.100000000000001" customHeight="1" x14ac:dyDescent="0.3">
      <c r="A375" s="82">
        <f>ROW()</f>
        <v>375</v>
      </c>
      <c r="B375" s="129" t="str">
        <f t="shared" si="86"/>
        <v/>
      </c>
      <c r="C375" s="129" t="str">
        <f t="shared" si="75"/>
        <v/>
      </c>
      <c r="D375" s="129" t="str">
        <f>IF(C375="","",COUNTIFS(C$11:C375,"&gt;0"))</f>
        <v/>
      </c>
      <c r="E375" s="52"/>
      <c r="F375" s="53"/>
      <c r="G375" s="53"/>
      <c r="H375" s="52"/>
      <c r="I375" s="163"/>
      <c r="J375" s="63"/>
      <c r="K375" s="246"/>
      <c r="L375" s="245" t="str">
        <f t="shared" si="89"/>
        <v/>
      </c>
      <c r="M375" s="173" t="str">
        <f>IFERROR(VLOOKUP(J375,Lists!J$4:L$653,2,FALSE),"")</f>
        <v/>
      </c>
      <c r="N375" s="174" t="str">
        <f>IFERROR(VLOOKUP(J375,Lists!J$4:L$653,3,FALSE),"")</f>
        <v/>
      </c>
      <c r="O375" s="175" t="str">
        <f t="shared" si="87"/>
        <v/>
      </c>
      <c r="P375" s="61"/>
      <c r="Q375" s="164"/>
      <c r="R375" s="164"/>
      <c r="S375" s="85"/>
      <c r="T375" s="97"/>
      <c r="U375" s="52"/>
      <c r="V375" s="85"/>
      <c r="W375" s="98"/>
      <c r="X375" s="107"/>
      <c r="Y375" s="79" t="str">
        <f>IFERROR(VLOOKUP(I375,Lists!A$4:B$11,2,FALSE),"")</f>
        <v/>
      </c>
      <c r="Z375" s="79" t="str">
        <f>IFERROR(VLOOKUP(#REF!,Lists!A$12:B$67,2,FALSE),"")</f>
        <v/>
      </c>
      <c r="AA375" s="82" t="str">
        <f t="shared" si="76"/>
        <v>P</v>
      </c>
      <c r="AB375" s="93" t="str">
        <f t="shared" si="77"/>
        <v>P</v>
      </c>
      <c r="AC375" s="93" t="str">
        <f>IF(L375&lt;&gt;0,IF(S375="Yes",IF(#REF!="","P",""),""),"")</f>
        <v/>
      </c>
      <c r="AD375" s="93" t="str">
        <f t="shared" si="78"/>
        <v/>
      </c>
      <c r="AE375" s="93" t="str">
        <f t="shared" si="79"/>
        <v/>
      </c>
      <c r="AF375" s="93" t="str">
        <f t="shared" si="80"/>
        <v/>
      </c>
      <c r="BO375" s="64" t="str">
        <f t="shared" si="81"/>
        <v/>
      </c>
      <c r="BP375" s="64" t="str">
        <f t="shared" si="82"/>
        <v/>
      </c>
      <c r="BQ375" s="64" t="str">
        <f t="shared" si="83"/>
        <v/>
      </c>
      <c r="BR375" s="64" t="str">
        <f t="shared" si="84"/>
        <v/>
      </c>
      <c r="BU375" s="64" t="str">
        <f t="shared" si="85"/>
        <v/>
      </c>
      <c r="CY375" s="38" t="str">
        <f t="shared" si="88"/>
        <v>P</v>
      </c>
    </row>
    <row r="376" spans="1:103" ht="20.100000000000001" customHeight="1" x14ac:dyDescent="0.3">
      <c r="A376" s="82">
        <f>ROW()</f>
        <v>376</v>
      </c>
      <c r="B376" s="129" t="str">
        <f t="shared" si="86"/>
        <v/>
      </c>
      <c r="C376" s="129" t="str">
        <f t="shared" si="75"/>
        <v/>
      </c>
      <c r="D376" s="129" t="str">
        <f>IF(C376="","",COUNTIFS(C$11:C376,"&gt;0"))</f>
        <v/>
      </c>
      <c r="E376" s="52"/>
      <c r="F376" s="53"/>
      <c r="G376" s="53"/>
      <c r="H376" s="52"/>
      <c r="I376" s="163"/>
      <c r="J376" s="63"/>
      <c r="K376" s="246"/>
      <c r="L376" s="245" t="str">
        <f t="shared" si="89"/>
        <v/>
      </c>
      <c r="M376" s="173" t="str">
        <f>IFERROR(VLOOKUP(J376,Lists!J$4:L$653,2,FALSE),"")</f>
        <v/>
      </c>
      <c r="N376" s="174" t="str">
        <f>IFERROR(VLOOKUP(J376,Lists!J$4:L$653,3,FALSE),"")</f>
        <v/>
      </c>
      <c r="O376" s="175" t="str">
        <f t="shared" si="87"/>
        <v/>
      </c>
      <c r="P376" s="61"/>
      <c r="Q376" s="164"/>
      <c r="R376" s="164"/>
      <c r="S376" s="85"/>
      <c r="T376" s="97"/>
      <c r="U376" s="52"/>
      <c r="V376" s="85"/>
      <c r="W376" s="98"/>
      <c r="X376" s="107"/>
      <c r="Y376" s="79" t="str">
        <f>IFERROR(VLOOKUP(I376,Lists!A$4:B$11,2,FALSE),"")</f>
        <v/>
      </c>
      <c r="Z376" s="79" t="str">
        <f>IFERROR(VLOOKUP(#REF!,Lists!A$12:B$67,2,FALSE),"")</f>
        <v/>
      </c>
      <c r="AA376" s="82" t="str">
        <f t="shared" si="76"/>
        <v>P</v>
      </c>
      <c r="AB376" s="93" t="str">
        <f t="shared" si="77"/>
        <v>P</v>
      </c>
      <c r="AC376" s="93" t="str">
        <f>IF(L376&lt;&gt;0,IF(S376="Yes",IF(#REF!="","P",""),""),"")</f>
        <v/>
      </c>
      <c r="AD376" s="93" t="str">
        <f t="shared" si="78"/>
        <v/>
      </c>
      <c r="AE376" s="93" t="str">
        <f t="shared" si="79"/>
        <v/>
      </c>
      <c r="AF376" s="93" t="str">
        <f t="shared" si="80"/>
        <v/>
      </c>
      <c r="BO376" s="64" t="str">
        <f t="shared" si="81"/>
        <v/>
      </c>
      <c r="BP376" s="64" t="str">
        <f t="shared" si="82"/>
        <v/>
      </c>
      <c r="BQ376" s="64" t="str">
        <f t="shared" si="83"/>
        <v/>
      </c>
      <c r="BR376" s="64" t="str">
        <f t="shared" si="84"/>
        <v/>
      </c>
      <c r="BU376" s="64" t="str">
        <f t="shared" si="85"/>
        <v/>
      </c>
      <c r="CY376" s="38" t="str">
        <f t="shared" si="88"/>
        <v>P</v>
      </c>
    </row>
    <row r="377" spans="1:103" ht="20.100000000000001" customHeight="1" x14ac:dyDescent="0.3">
      <c r="A377" s="82">
        <f>ROW()</f>
        <v>377</v>
      </c>
      <c r="B377" s="129" t="str">
        <f t="shared" si="86"/>
        <v/>
      </c>
      <c r="C377" s="129" t="str">
        <f t="shared" si="75"/>
        <v/>
      </c>
      <c r="D377" s="129" t="str">
        <f>IF(C377="","",COUNTIFS(C$11:C377,"&gt;0"))</f>
        <v/>
      </c>
      <c r="E377" s="52"/>
      <c r="F377" s="53"/>
      <c r="G377" s="53"/>
      <c r="H377" s="52"/>
      <c r="I377" s="163"/>
      <c r="J377" s="63"/>
      <c r="K377" s="246"/>
      <c r="L377" s="245" t="str">
        <f t="shared" si="89"/>
        <v/>
      </c>
      <c r="M377" s="173" t="str">
        <f>IFERROR(VLOOKUP(J377,Lists!J$4:L$653,2,FALSE),"")</f>
        <v/>
      </c>
      <c r="N377" s="174" t="str">
        <f>IFERROR(VLOOKUP(J377,Lists!J$4:L$653,3,FALSE),"")</f>
        <v/>
      </c>
      <c r="O377" s="175" t="str">
        <f t="shared" si="87"/>
        <v/>
      </c>
      <c r="P377" s="61"/>
      <c r="Q377" s="164"/>
      <c r="R377" s="164"/>
      <c r="S377" s="85"/>
      <c r="T377" s="97"/>
      <c r="U377" s="52"/>
      <c r="V377" s="85"/>
      <c r="W377" s="98"/>
      <c r="X377" s="107"/>
      <c r="Y377" s="79" t="str">
        <f>IFERROR(VLOOKUP(I377,Lists!A$4:B$11,2,FALSE),"")</f>
        <v/>
      </c>
      <c r="Z377" s="79" t="str">
        <f>IFERROR(VLOOKUP(#REF!,Lists!A$12:B$67,2,FALSE),"")</f>
        <v/>
      </c>
      <c r="AA377" s="82" t="str">
        <f t="shared" si="76"/>
        <v>P</v>
      </c>
      <c r="AB377" s="93" t="str">
        <f t="shared" si="77"/>
        <v>P</v>
      </c>
      <c r="AC377" s="93" t="str">
        <f>IF(L377&lt;&gt;0,IF(S377="Yes",IF(#REF!="","P",""),""),"")</f>
        <v/>
      </c>
      <c r="AD377" s="93" t="str">
        <f t="shared" si="78"/>
        <v/>
      </c>
      <c r="AE377" s="93" t="str">
        <f t="shared" si="79"/>
        <v/>
      </c>
      <c r="AF377" s="93" t="str">
        <f t="shared" si="80"/>
        <v/>
      </c>
      <c r="BO377" s="64" t="str">
        <f t="shared" si="81"/>
        <v/>
      </c>
      <c r="BP377" s="64" t="str">
        <f t="shared" si="82"/>
        <v/>
      </c>
      <c r="BQ377" s="64" t="str">
        <f t="shared" si="83"/>
        <v/>
      </c>
      <c r="BR377" s="64" t="str">
        <f t="shared" si="84"/>
        <v/>
      </c>
      <c r="BU377" s="64" t="str">
        <f t="shared" si="85"/>
        <v/>
      </c>
      <c r="CY377" s="38" t="str">
        <f t="shared" si="88"/>
        <v>P</v>
      </c>
    </row>
    <row r="378" spans="1:103" ht="20.100000000000001" customHeight="1" x14ac:dyDescent="0.3">
      <c r="A378" s="82">
        <f>ROW()</f>
        <v>378</v>
      </c>
      <c r="B378" s="129" t="str">
        <f t="shared" si="86"/>
        <v/>
      </c>
      <c r="C378" s="129" t="str">
        <f t="shared" si="75"/>
        <v/>
      </c>
      <c r="D378" s="129" t="str">
        <f>IF(C378="","",COUNTIFS(C$11:C378,"&gt;0"))</f>
        <v/>
      </c>
      <c r="E378" s="52"/>
      <c r="F378" s="53"/>
      <c r="G378" s="53"/>
      <c r="H378" s="52"/>
      <c r="I378" s="163"/>
      <c r="J378" s="63"/>
      <c r="K378" s="246"/>
      <c r="L378" s="245" t="str">
        <f t="shared" si="89"/>
        <v/>
      </c>
      <c r="M378" s="173" t="str">
        <f>IFERROR(VLOOKUP(J378,Lists!J$4:L$653,2,FALSE),"")</f>
        <v/>
      </c>
      <c r="N378" s="174" t="str">
        <f>IFERROR(VLOOKUP(J378,Lists!J$4:L$653,3,FALSE),"")</f>
        <v/>
      </c>
      <c r="O378" s="175" t="str">
        <f t="shared" si="87"/>
        <v/>
      </c>
      <c r="P378" s="61"/>
      <c r="Q378" s="164"/>
      <c r="R378" s="164"/>
      <c r="S378" s="85"/>
      <c r="T378" s="97"/>
      <c r="U378" s="52"/>
      <c r="V378" s="85"/>
      <c r="W378" s="98"/>
      <c r="X378" s="107"/>
      <c r="Y378" s="79" t="str">
        <f>IFERROR(VLOOKUP(I378,Lists!A$4:B$11,2,FALSE),"")</f>
        <v/>
      </c>
      <c r="Z378" s="79" t="str">
        <f>IFERROR(VLOOKUP(#REF!,Lists!A$12:B$67,2,FALSE),"")</f>
        <v/>
      </c>
      <c r="AA378" s="82" t="str">
        <f t="shared" si="76"/>
        <v>P</v>
      </c>
      <c r="AB378" s="93" t="str">
        <f t="shared" si="77"/>
        <v>P</v>
      </c>
      <c r="AC378" s="93" t="str">
        <f>IF(L378&lt;&gt;0,IF(S378="Yes",IF(#REF!="","P",""),""),"")</f>
        <v/>
      </c>
      <c r="AD378" s="93" t="str">
        <f t="shared" si="78"/>
        <v/>
      </c>
      <c r="AE378" s="93" t="str">
        <f t="shared" si="79"/>
        <v/>
      </c>
      <c r="AF378" s="93" t="str">
        <f t="shared" si="80"/>
        <v/>
      </c>
      <c r="BO378" s="64" t="str">
        <f t="shared" si="81"/>
        <v/>
      </c>
      <c r="BP378" s="64" t="str">
        <f t="shared" si="82"/>
        <v/>
      </c>
      <c r="BQ378" s="64" t="str">
        <f t="shared" si="83"/>
        <v/>
      </c>
      <c r="BR378" s="64" t="str">
        <f t="shared" si="84"/>
        <v/>
      </c>
      <c r="BU378" s="64" t="str">
        <f t="shared" si="85"/>
        <v/>
      </c>
      <c r="CY378" s="38" t="str">
        <f t="shared" si="88"/>
        <v>P</v>
      </c>
    </row>
    <row r="379" spans="1:103" ht="20.100000000000001" customHeight="1" x14ac:dyDescent="0.3">
      <c r="A379" s="82">
        <f>ROW()</f>
        <v>379</v>
      </c>
      <c r="B379" s="129" t="str">
        <f t="shared" si="86"/>
        <v/>
      </c>
      <c r="C379" s="129" t="str">
        <f t="shared" si="75"/>
        <v/>
      </c>
      <c r="D379" s="129" t="str">
        <f>IF(C379="","",COUNTIFS(C$11:C379,"&gt;0"))</f>
        <v/>
      </c>
      <c r="E379" s="52"/>
      <c r="F379" s="53"/>
      <c r="G379" s="53"/>
      <c r="H379" s="52"/>
      <c r="I379" s="163"/>
      <c r="J379" s="63"/>
      <c r="K379" s="246"/>
      <c r="L379" s="245" t="str">
        <f t="shared" si="89"/>
        <v/>
      </c>
      <c r="M379" s="173" t="str">
        <f>IFERROR(VLOOKUP(J379,Lists!J$4:L$653,2,FALSE),"")</f>
        <v/>
      </c>
      <c r="N379" s="174" t="str">
        <f>IFERROR(VLOOKUP(J379,Lists!J$4:L$653,3,FALSE),"")</f>
        <v/>
      </c>
      <c r="O379" s="175" t="str">
        <f t="shared" si="87"/>
        <v/>
      </c>
      <c r="P379" s="61"/>
      <c r="Q379" s="164"/>
      <c r="R379" s="164"/>
      <c r="S379" s="85"/>
      <c r="T379" s="97"/>
      <c r="U379" s="52"/>
      <c r="V379" s="85"/>
      <c r="W379" s="98"/>
      <c r="X379" s="107"/>
      <c r="Y379" s="79" t="str">
        <f>IFERROR(VLOOKUP(I379,Lists!A$4:B$11,2,FALSE),"")</f>
        <v/>
      </c>
      <c r="Z379" s="79" t="str">
        <f>IFERROR(VLOOKUP(#REF!,Lists!A$12:B$67,2,FALSE),"")</f>
        <v/>
      </c>
      <c r="AA379" s="82" t="str">
        <f t="shared" si="76"/>
        <v>P</v>
      </c>
      <c r="AB379" s="93" t="str">
        <f t="shared" si="77"/>
        <v>P</v>
      </c>
      <c r="AC379" s="93" t="str">
        <f>IF(L379&lt;&gt;0,IF(S379="Yes",IF(#REF!="","P",""),""),"")</f>
        <v/>
      </c>
      <c r="AD379" s="93" t="str">
        <f t="shared" si="78"/>
        <v/>
      </c>
      <c r="AE379" s="93" t="str">
        <f t="shared" si="79"/>
        <v/>
      </c>
      <c r="AF379" s="93" t="str">
        <f t="shared" si="80"/>
        <v/>
      </c>
      <c r="BO379" s="64" t="str">
        <f t="shared" si="81"/>
        <v/>
      </c>
      <c r="BP379" s="64" t="str">
        <f t="shared" si="82"/>
        <v/>
      </c>
      <c r="BQ379" s="64" t="str">
        <f t="shared" si="83"/>
        <v/>
      </c>
      <c r="BR379" s="64" t="str">
        <f t="shared" si="84"/>
        <v/>
      </c>
      <c r="BU379" s="64" t="str">
        <f t="shared" si="85"/>
        <v/>
      </c>
      <c r="CY379" s="38" t="str">
        <f t="shared" si="88"/>
        <v>P</v>
      </c>
    </row>
    <row r="380" spans="1:103" ht="20.100000000000001" customHeight="1" x14ac:dyDescent="0.3">
      <c r="A380" s="82">
        <f>ROW()</f>
        <v>380</v>
      </c>
      <c r="B380" s="129" t="str">
        <f t="shared" si="86"/>
        <v/>
      </c>
      <c r="C380" s="129" t="str">
        <f t="shared" si="75"/>
        <v/>
      </c>
      <c r="D380" s="129" t="str">
        <f>IF(C380="","",COUNTIFS(C$11:C380,"&gt;0"))</f>
        <v/>
      </c>
      <c r="E380" s="52"/>
      <c r="F380" s="53"/>
      <c r="G380" s="53"/>
      <c r="H380" s="52"/>
      <c r="I380" s="163"/>
      <c r="J380" s="63"/>
      <c r="K380" s="246"/>
      <c r="L380" s="245" t="str">
        <f t="shared" si="89"/>
        <v/>
      </c>
      <c r="M380" s="173" t="str">
        <f>IFERROR(VLOOKUP(J380,Lists!J$4:L$653,2,FALSE),"")</f>
        <v/>
      </c>
      <c r="N380" s="174" t="str">
        <f>IFERROR(VLOOKUP(J380,Lists!J$4:L$653,3,FALSE),"")</f>
        <v/>
      </c>
      <c r="O380" s="175" t="str">
        <f t="shared" si="87"/>
        <v/>
      </c>
      <c r="P380" s="61"/>
      <c r="Q380" s="164"/>
      <c r="R380" s="164"/>
      <c r="S380" s="85"/>
      <c r="T380" s="97"/>
      <c r="U380" s="52"/>
      <c r="V380" s="85"/>
      <c r="W380" s="98"/>
      <c r="X380" s="107"/>
      <c r="Y380" s="79" t="str">
        <f>IFERROR(VLOOKUP(I380,Lists!A$4:B$11,2,FALSE),"")</f>
        <v/>
      </c>
      <c r="Z380" s="79" t="str">
        <f>IFERROR(VLOOKUP(#REF!,Lists!A$12:B$67,2,FALSE),"")</f>
        <v/>
      </c>
      <c r="AA380" s="82" t="str">
        <f t="shared" si="76"/>
        <v>P</v>
      </c>
      <c r="AB380" s="93" t="str">
        <f t="shared" si="77"/>
        <v>P</v>
      </c>
      <c r="AC380" s="93" t="str">
        <f>IF(L380&lt;&gt;0,IF(S380="Yes",IF(#REF!="","P",""),""),"")</f>
        <v/>
      </c>
      <c r="AD380" s="93" t="str">
        <f t="shared" si="78"/>
        <v/>
      </c>
      <c r="AE380" s="93" t="str">
        <f t="shared" si="79"/>
        <v/>
      </c>
      <c r="AF380" s="93" t="str">
        <f t="shared" si="80"/>
        <v/>
      </c>
      <c r="BO380" s="64" t="str">
        <f t="shared" si="81"/>
        <v/>
      </c>
      <c r="BP380" s="64" t="str">
        <f t="shared" si="82"/>
        <v/>
      </c>
      <c r="BQ380" s="64" t="str">
        <f t="shared" si="83"/>
        <v/>
      </c>
      <c r="BR380" s="64" t="str">
        <f t="shared" si="84"/>
        <v/>
      </c>
      <c r="BU380" s="64" t="str">
        <f t="shared" si="85"/>
        <v/>
      </c>
      <c r="CY380" s="38" t="str">
        <f t="shared" si="88"/>
        <v>P</v>
      </c>
    </row>
    <row r="381" spans="1:103" ht="20.100000000000001" customHeight="1" x14ac:dyDescent="0.3">
      <c r="A381" s="82">
        <f>ROW()</f>
        <v>381</v>
      </c>
      <c r="B381" s="129" t="str">
        <f t="shared" si="86"/>
        <v/>
      </c>
      <c r="C381" s="129" t="str">
        <f t="shared" si="75"/>
        <v/>
      </c>
      <c r="D381" s="129" t="str">
        <f>IF(C381="","",COUNTIFS(C$11:C381,"&gt;0"))</f>
        <v/>
      </c>
      <c r="E381" s="52"/>
      <c r="F381" s="53"/>
      <c r="G381" s="53"/>
      <c r="H381" s="52"/>
      <c r="I381" s="163"/>
      <c r="J381" s="63"/>
      <c r="K381" s="246"/>
      <c r="L381" s="245" t="str">
        <f t="shared" si="89"/>
        <v/>
      </c>
      <c r="M381" s="173" t="str">
        <f>IFERROR(VLOOKUP(J381,Lists!J$4:L$653,2,FALSE),"")</f>
        <v/>
      </c>
      <c r="N381" s="174" t="str">
        <f>IFERROR(VLOOKUP(J381,Lists!J$4:L$653,3,FALSE),"")</f>
        <v/>
      </c>
      <c r="O381" s="175" t="str">
        <f t="shared" si="87"/>
        <v/>
      </c>
      <c r="P381" s="61"/>
      <c r="Q381" s="164"/>
      <c r="R381" s="164"/>
      <c r="S381" s="85"/>
      <c r="T381" s="97"/>
      <c r="U381" s="52"/>
      <c r="V381" s="85"/>
      <c r="W381" s="98"/>
      <c r="X381" s="107"/>
      <c r="Y381" s="79" t="str">
        <f>IFERROR(VLOOKUP(I381,Lists!A$4:B$11,2,FALSE),"")</f>
        <v/>
      </c>
      <c r="Z381" s="79" t="str">
        <f>IFERROR(VLOOKUP(#REF!,Lists!A$12:B$67,2,FALSE),"")</f>
        <v/>
      </c>
      <c r="AA381" s="82" t="str">
        <f t="shared" si="76"/>
        <v>P</v>
      </c>
      <c r="AB381" s="93" t="str">
        <f t="shared" si="77"/>
        <v>P</v>
      </c>
      <c r="AC381" s="93" t="str">
        <f>IF(L381&lt;&gt;0,IF(S381="Yes",IF(#REF!="","P",""),""),"")</f>
        <v/>
      </c>
      <c r="AD381" s="93" t="str">
        <f t="shared" si="78"/>
        <v/>
      </c>
      <c r="AE381" s="93" t="str">
        <f t="shared" si="79"/>
        <v/>
      </c>
      <c r="AF381" s="93" t="str">
        <f t="shared" si="80"/>
        <v/>
      </c>
      <c r="BO381" s="64" t="str">
        <f t="shared" si="81"/>
        <v/>
      </c>
      <c r="BP381" s="64" t="str">
        <f t="shared" si="82"/>
        <v/>
      </c>
      <c r="BQ381" s="64" t="str">
        <f t="shared" si="83"/>
        <v/>
      </c>
      <c r="BR381" s="64" t="str">
        <f t="shared" si="84"/>
        <v/>
      </c>
      <c r="BU381" s="64" t="str">
        <f t="shared" si="85"/>
        <v/>
      </c>
      <c r="CY381" s="38" t="str">
        <f t="shared" si="88"/>
        <v>P</v>
      </c>
    </row>
    <row r="382" spans="1:103" ht="20.100000000000001" customHeight="1" x14ac:dyDescent="0.3">
      <c r="A382" s="82">
        <f>ROW()</f>
        <v>382</v>
      </c>
      <c r="B382" s="129" t="str">
        <f t="shared" si="86"/>
        <v/>
      </c>
      <c r="C382" s="129" t="str">
        <f t="shared" si="75"/>
        <v/>
      </c>
      <c r="D382" s="129" t="str">
        <f>IF(C382="","",COUNTIFS(C$11:C382,"&gt;0"))</f>
        <v/>
      </c>
      <c r="E382" s="52"/>
      <c r="F382" s="53"/>
      <c r="G382" s="53"/>
      <c r="H382" s="52"/>
      <c r="I382" s="163"/>
      <c r="J382" s="63"/>
      <c r="K382" s="246"/>
      <c r="L382" s="245" t="str">
        <f t="shared" si="89"/>
        <v/>
      </c>
      <c r="M382" s="173" t="str">
        <f>IFERROR(VLOOKUP(J382,Lists!J$4:L$653,2,FALSE),"")</f>
        <v/>
      </c>
      <c r="N382" s="174" t="str">
        <f>IFERROR(VLOOKUP(J382,Lists!J$4:L$653,3,FALSE),"")</f>
        <v/>
      </c>
      <c r="O382" s="175" t="str">
        <f t="shared" si="87"/>
        <v/>
      </c>
      <c r="P382" s="61"/>
      <c r="Q382" s="164"/>
      <c r="R382" s="164"/>
      <c r="S382" s="85"/>
      <c r="T382" s="97"/>
      <c r="U382" s="52"/>
      <c r="V382" s="85"/>
      <c r="W382" s="98"/>
      <c r="X382" s="107"/>
      <c r="Y382" s="79" t="str">
        <f>IFERROR(VLOOKUP(I382,Lists!A$4:B$11,2,FALSE),"")</f>
        <v/>
      </c>
      <c r="Z382" s="79" t="str">
        <f>IFERROR(VLOOKUP(#REF!,Lists!A$12:B$67,2,FALSE),"")</f>
        <v/>
      </c>
      <c r="AA382" s="82" t="str">
        <f t="shared" si="76"/>
        <v>P</v>
      </c>
      <c r="AB382" s="93" t="str">
        <f t="shared" si="77"/>
        <v>P</v>
      </c>
      <c r="AC382" s="93" t="str">
        <f>IF(L382&lt;&gt;0,IF(S382="Yes",IF(#REF!="","P",""),""),"")</f>
        <v/>
      </c>
      <c r="AD382" s="93" t="str">
        <f t="shared" si="78"/>
        <v/>
      </c>
      <c r="AE382" s="93" t="str">
        <f t="shared" si="79"/>
        <v/>
      </c>
      <c r="AF382" s="93" t="str">
        <f t="shared" si="80"/>
        <v/>
      </c>
      <c r="BO382" s="64" t="str">
        <f t="shared" si="81"/>
        <v/>
      </c>
      <c r="BP382" s="64" t="str">
        <f t="shared" si="82"/>
        <v/>
      </c>
      <c r="BQ382" s="64" t="str">
        <f t="shared" si="83"/>
        <v/>
      </c>
      <c r="BR382" s="64" t="str">
        <f t="shared" si="84"/>
        <v/>
      </c>
      <c r="BU382" s="64" t="str">
        <f t="shared" si="85"/>
        <v/>
      </c>
      <c r="CY382" s="38" t="str">
        <f t="shared" si="88"/>
        <v>P</v>
      </c>
    </row>
    <row r="383" spans="1:103" ht="20.100000000000001" customHeight="1" x14ac:dyDescent="0.3">
      <c r="A383" s="82">
        <f>ROW()</f>
        <v>383</v>
      </c>
      <c r="B383" s="129" t="str">
        <f t="shared" si="86"/>
        <v/>
      </c>
      <c r="C383" s="129" t="str">
        <f t="shared" si="75"/>
        <v/>
      </c>
      <c r="D383" s="129" t="str">
        <f>IF(C383="","",COUNTIFS(C$11:C383,"&gt;0"))</f>
        <v/>
      </c>
      <c r="E383" s="52"/>
      <c r="F383" s="53"/>
      <c r="G383" s="53"/>
      <c r="H383" s="52"/>
      <c r="I383" s="163"/>
      <c r="J383" s="63"/>
      <c r="K383" s="246"/>
      <c r="L383" s="245" t="str">
        <f t="shared" si="89"/>
        <v/>
      </c>
      <c r="M383" s="173" t="str">
        <f>IFERROR(VLOOKUP(J383,Lists!J$4:L$653,2,FALSE),"")</f>
        <v/>
      </c>
      <c r="N383" s="174" t="str">
        <f>IFERROR(VLOOKUP(J383,Lists!J$4:L$653,3,FALSE),"")</f>
        <v/>
      </c>
      <c r="O383" s="175" t="str">
        <f t="shared" si="87"/>
        <v/>
      </c>
      <c r="P383" s="61"/>
      <c r="Q383" s="164"/>
      <c r="R383" s="164"/>
      <c r="S383" s="85"/>
      <c r="T383" s="97"/>
      <c r="U383" s="52"/>
      <c r="V383" s="85"/>
      <c r="W383" s="98"/>
      <c r="X383" s="107"/>
      <c r="Y383" s="79" t="str">
        <f>IFERROR(VLOOKUP(I383,Lists!A$4:B$11,2,FALSE),"")</f>
        <v/>
      </c>
      <c r="Z383" s="79" t="str">
        <f>IFERROR(VLOOKUP(#REF!,Lists!A$12:B$67,2,FALSE),"")</f>
        <v/>
      </c>
      <c r="AA383" s="82" t="str">
        <f t="shared" si="76"/>
        <v>P</v>
      </c>
      <c r="AB383" s="93" t="str">
        <f t="shared" si="77"/>
        <v>P</v>
      </c>
      <c r="AC383" s="93" t="str">
        <f>IF(L383&lt;&gt;0,IF(S383="Yes",IF(#REF!="","P",""),""),"")</f>
        <v/>
      </c>
      <c r="AD383" s="93" t="str">
        <f t="shared" si="78"/>
        <v/>
      </c>
      <c r="AE383" s="93" t="str">
        <f t="shared" si="79"/>
        <v/>
      </c>
      <c r="AF383" s="93" t="str">
        <f t="shared" si="80"/>
        <v/>
      </c>
      <c r="BO383" s="64" t="str">
        <f t="shared" si="81"/>
        <v/>
      </c>
      <c r="BP383" s="64" t="str">
        <f t="shared" si="82"/>
        <v/>
      </c>
      <c r="BQ383" s="64" t="str">
        <f t="shared" si="83"/>
        <v/>
      </c>
      <c r="BR383" s="64" t="str">
        <f t="shared" si="84"/>
        <v/>
      </c>
      <c r="BU383" s="64" t="str">
        <f t="shared" si="85"/>
        <v/>
      </c>
      <c r="CY383" s="38" t="str">
        <f t="shared" si="88"/>
        <v>P</v>
      </c>
    </row>
    <row r="384" spans="1:103" ht="20.100000000000001" customHeight="1" x14ac:dyDescent="0.3">
      <c r="A384" s="82">
        <f>ROW()</f>
        <v>384</v>
      </c>
      <c r="B384" s="129" t="str">
        <f t="shared" si="86"/>
        <v/>
      </c>
      <c r="C384" s="129" t="str">
        <f t="shared" si="75"/>
        <v/>
      </c>
      <c r="D384" s="129" t="str">
        <f>IF(C384="","",COUNTIFS(C$11:C384,"&gt;0"))</f>
        <v/>
      </c>
      <c r="E384" s="52"/>
      <c r="F384" s="53"/>
      <c r="G384" s="53"/>
      <c r="H384" s="52"/>
      <c r="I384" s="163"/>
      <c r="J384" s="63"/>
      <c r="K384" s="246"/>
      <c r="L384" s="245" t="str">
        <f t="shared" si="89"/>
        <v/>
      </c>
      <c r="M384" s="173" t="str">
        <f>IFERROR(VLOOKUP(J384,Lists!J$4:L$653,2,FALSE),"")</f>
        <v/>
      </c>
      <c r="N384" s="174" t="str">
        <f>IFERROR(VLOOKUP(J384,Lists!J$4:L$653,3,FALSE),"")</f>
        <v/>
      </c>
      <c r="O384" s="175" t="str">
        <f t="shared" si="87"/>
        <v/>
      </c>
      <c r="P384" s="61"/>
      <c r="Q384" s="164"/>
      <c r="R384" s="164"/>
      <c r="S384" s="85"/>
      <c r="T384" s="97"/>
      <c r="U384" s="52"/>
      <c r="V384" s="85"/>
      <c r="W384" s="98"/>
      <c r="X384" s="107"/>
      <c r="Y384" s="79" t="str">
        <f>IFERROR(VLOOKUP(I384,Lists!A$4:B$11,2,FALSE),"")</f>
        <v/>
      </c>
      <c r="Z384" s="79" t="str">
        <f>IFERROR(VLOOKUP(#REF!,Lists!A$12:B$67,2,FALSE),"")</f>
        <v/>
      </c>
      <c r="AA384" s="82" t="str">
        <f t="shared" si="76"/>
        <v>P</v>
      </c>
      <c r="AB384" s="93" t="str">
        <f t="shared" si="77"/>
        <v>P</v>
      </c>
      <c r="AC384" s="93" t="str">
        <f>IF(L384&lt;&gt;0,IF(S384="Yes",IF(#REF!="","P",""),""),"")</f>
        <v/>
      </c>
      <c r="AD384" s="93" t="str">
        <f t="shared" si="78"/>
        <v/>
      </c>
      <c r="AE384" s="93" t="str">
        <f t="shared" si="79"/>
        <v/>
      </c>
      <c r="AF384" s="93" t="str">
        <f t="shared" si="80"/>
        <v/>
      </c>
      <c r="BO384" s="64" t="str">
        <f t="shared" si="81"/>
        <v/>
      </c>
      <c r="BP384" s="64" t="str">
        <f t="shared" si="82"/>
        <v/>
      </c>
      <c r="BQ384" s="64" t="str">
        <f t="shared" si="83"/>
        <v/>
      </c>
      <c r="BR384" s="64" t="str">
        <f t="shared" si="84"/>
        <v/>
      </c>
      <c r="BU384" s="64" t="str">
        <f t="shared" si="85"/>
        <v/>
      </c>
      <c r="CY384" s="38" t="str">
        <f t="shared" si="88"/>
        <v>P</v>
      </c>
    </row>
    <row r="385" spans="1:103" ht="20.100000000000001" customHeight="1" x14ac:dyDescent="0.3">
      <c r="A385" s="82">
        <f>ROW()</f>
        <v>385</v>
      </c>
      <c r="B385" s="129" t="str">
        <f t="shared" si="86"/>
        <v/>
      </c>
      <c r="C385" s="129" t="str">
        <f t="shared" si="75"/>
        <v/>
      </c>
      <c r="D385" s="129" t="str">
        <f>IF(C385="","",COUNTIFS(C$11:C385,"&gt;0"))</f>
        <v/>
      </c>
      <c r="E385" s="52"/>
      <c r="F385" s="53"/>
      <c r="G385" s="53"/>
      <c r="H385" s="52"/>
      <c r="I385" s="163"/>
      <c r="J385" s="63"/>
      <c r="K385" s="246"/>
      <c r="L385" s="245" t="str">
        <f t="shared" si="89"/>
        <v/>
      </c>
      <c r="M385" s="173" t="str">
        <f>IFERROR(VLOOKUP(J385,Lists!J$4:L$653,2,FALSE),"")</f>
        <v/>
      </c>
      <c r="N385" s="174" t="str">
        <f>IFERROR(VLOOKUP(J385,Lists!J$4:L$653,3,FALSE),"")</f>
        <v/>
      </c>
      <c r="O385" s="175" t="str">
        <f t="shared" si="87"/>
        <v/>
      </c>
      <c r="P385" s="61"/>
      <c r="Q385" s="164"/>
      <c r="R385" s="164"/>
      <c r="S385" s="85"/>
      <c r="T385" s="97"/>
      <c r="U385" s="52"/>
      <c r="V385" s="85"/>
      <c r="W385" s="98"/>
      <c r="X385" s="107"/>
      <c r="Y385" s="79" t="str">
        <f>IFERROR(VLOOKUP(I385,Lists!A$4:B$11,2,FALSE),"")</f>
        <v/>
      </c>
      <c r="Z385" s="79" t="str">
        <f>IFERROR(VLOOKUP(#REF!,Lists!A$12:B$67,2,FALSE),"")</f>
        <v/>
      </c>
      <c r="AA385" s="82" t="str">
        <f t="shared" si="76"/>
        <v>P</v>
      </c>
      <c r="AB385" s="93" t="str">
        <f t="shared" si="77"/>
        <v>P</v>
      </c>
      <c r="AC385" s="93" t="str">
        <f>IF(L385&lt;&gt;0,IF(S385="Yes",IF(#REF!="","P",""),""),"")</f>
        <v/>
      </c>
      <c r="AD385" s="93" t="str">
        <f t="shared" si="78"/>
        <v/>
      </c>
      <c r="AE385" s="93" t="str">
        <f t="shared" si="79"/>
        <v/>
      </c>
      <c r="AF385" s="93" t="str">
        <f t="shared" si="80"/>
        <v/>
      </c>
      <c r="BO385" s="64" t="str">
        <f t="shared" si="81"/>
        <v/>
      </c>
      <c r="BP385" s="64" t="str">
        <f t="shared" si="82"/>
        <v/>
      </c>
      <c r="BQ385" s="64" t="str">
        <f t="shared" si="83"/>
        <v/>
      </c>
      <c r="BR385" s="64" t="str">
        <f t="shared" si="84"/>
        <v/>
      </c>
      <c r="BU385" s="64" t="str">
        <f t="shared" si="85"/>
        <v/>
      </c>
      <c r="CY385" s="38" t="str">
        <f t="shared" si="88"/>
        <v>P</v>
      </c>
    </row>
    <row r="386" spans="1:103" ht="20.100000000000001" customHeight="1" x14ac:dyDescent="0.3">
      <c r="A386" s="82">
        <f>ROW()</f>
        <v>386</v>
      </c>
      <c r="B386" s="129" t="str">
        <f t="shared" si="86"/>
        <v/>
      </c>
      <c r="C386" s="129" t="str">
        <f t="shared" si="75"/>
        <v/>
      </c>
      <c r="D386" s="129" t="str">
        <f>IF(C386="","",COUNTIFS(C$11:C386,"&gt;0"))</f>
        <v/>
      </c>
      <c r="E386" s="52"/>
      <c r="F386" s="53"/>
      <c r="G386" s="53"/>
      <c r="H386" s="52"/>
      <c r="I386" s="163"/>
      <c r="J386" s="63"/>
      <c r="K386" s="246"/>
      <c r="L386" s="245" t="str">
        <f t="shared" si="89"/>
        <v/>
      </c>
      <c r="M386" s="173" t="str">
        <f>IFERROR(VLOOKUP(J386,Lists!J$4:L$653,2,FALSE),"")</f>
        <v/>
      </c>
      <c r="N386" s="174" t="str">
        <f>IFERROR(VLOOKUP(J386,Lists!J$4:L$653,3,FALSE),"")</f>
        <v/>
      </c>
      <c r="O386" s="175" t="str">
        <f t="shared" si="87"/>
        <v/>
      </c>
      <c r="P386" s="61"/>
      <c r="Q386" s="164"/>
      <c r="R386" s="164"/>
      <c r="S386" s="85"/>
      <c r="T386" s="97"/>
      <c r="U386" s="52"/>
      <c r="V386" s="85"/>
      <c r="W386" s="98"/>
      <c r="X386" s="107"/>
      <c r="Y386" s="79" t="str">
        <f>IFERROR(VLOOKUP(I386,Lists!A$4:B$11,2,FALSE),"")</f>
        <v/>
      </c>
      <c r="Z386" s="79" t="str">
        <f>IFERROR(VLOOKUP(#REF!,Lists!A$12:B$67,2,FALSE),"")</f>
        <v/>
      </c>
      <c r="AA386" s="82" t="str">
        <f t="shared" si="76"/>
        <v>P</v>
      </c>
      <c r="AB386" s="93" t="str">
        <f t="shared" si="77"/>
        <v>P</v>
      </c>
      <c r="AC386" s="93" t="str">
        <f>IF(L386&lt;&gt;0,IF(S386="Yes",IF(#REF!="","P",""),""),"")</f>
        <v/>
      </c>
      <c r="AD386" s="93" t="str">
        <f t="shared" si="78"/>
        <v/>
      </c>
      <c r="AE386" s="93" t="str">
        <f t="shared" si="79"/>
        <v/>
      </c>
      <c r="AF386" s="93" t="str">
        <f t="shared" si="80"/>
        <v/>
      </c>
      <c r="BO386" s="64" t="str">
        <f t="shared" si="81"/>
        <v/>
      </c>
      <c r="BP386" s="64" t="str">
        <f t="shared" si="82"/>
        <v/>
      </c>
      <c r="BQ386" s="64" t="str">
        <f t="shared" si="83"/>
        <v/>
      </c>
      <c r="BR386" s="64" t="str">
        <f t="shared" si="84"/>
        <v/>
      </c>
      <c r="BU386" s="64" t="str">
        <f t="shared" si="85"/>
        <v/>
      </c>
      <c r="CY386" s="38" t="str">
        <f t="shared" si="88"/>
        <v>P</v>
      </c>
    </row>
    <row r="387" spans="1:103" ht="20.100000000000001" customHeight="1" x14ac:dyDescent="0.3">
      <c r="A387" s="82">
        <f>ROW()</f>
        <v>387</v>
      </c>
      <c r="B387" s="129" t="str">
        <f t="shared" si="86"/>
        <v/>
      </c>
      <c r="C387" s="129" t="str">
        <f t="shared" si="75"/>
        <v/>
      </c>
      <c r="D387" s="129" t="str">
        <f>IF(C387="","",COUNTIFS(C$11:C387,"&gt;0"))</f>
        <v/>
      </c>
      <c r="E387" s="52"/>
      <c r="F387" s="53"/>
      <c r="G387" s="53"/>
      <c r="H387" s="52"/>
      <c r="I387" s="163"/>
      <c r="J387" s="63"/>
      <c r="K387" s="246"/>
      <c r="L387" s="245" t="str">
        <f t="shared" si="89"/>
        <v/>
      </c>
      <c r="M387" s="173" t="str">
        <f>IFERROR(VLOOKUP(J387,Lists!J$4:L$653,2,FALSE),"")</f>
        <v/>
      </c>
      <c r="N387" s="174" t="str">
        <f>IFERROR(VLOOKUP(J387,Lists!J$4:L$653,3,FALSE),"")</f>
        <v/>
      </c>
      <c r="O387" s="175" t="str">
        <f t="shared" si="87"/>
        <v/>
      </c>
      <c r="P387" s="61"/>
      <c r="Q387" s="164"/>
      <c r="R387" s="164"/>
      <c r="S387" s="85"/>
      <c r="T387" s="97"/>
      <c r="U387" s="52"/>
      <c r="V387" s="85"/>
      <c r="W387" s="98"/>
      <c r="X387" s="107"/>
      <c r="Y387" s="79" t="str">
        <f>IFERROR(VLOOKUP(I387,Lists!A$4:B$11,2,FALSE),"")</f>
        <v/>
      </c>
      <c r="Z387" s="79" t="str">
        <f>IFERROR(VLOOKUP(#REF!,Lists!A$12:B$67,2,FALSE),"")</f>
        <v/>
      </c>
      <c r="AA387" s="82" t="str">
        <f t="shared" si="76"/>
        <v>P</v>
      </c>
      <c r="AB387" s="93" t="str">
        <f t="shared" si="77"/>
        <v>P</v>
      </c>
      <c r="AC387" s="93" t="str">
        <f>IF(L387&lt;&gt;0,IF(S387="Yes",IF(#REF!="","P",""),""),"")</f>
        <v/>
      </c>
      <c r="AD387" s="93" t="str">
        <f t="shared" si="78"/>
        <v/>
      </c>
      <c r="AE387" s="93" t="str">
        <f t="shared" si="79"/>
        <v/>
      </c>
      <c r="AF387" s="93" t="str">
        <f t="shared" si="80"/>
        <v/>
      </c>
      <c r="BO387" s="64" t="str">
        <f t="shared" si="81"/>
        <v/>
      </c>
      <c r="BP387" s="64" t="str">
        <f t="shared" si="82"/>
        <v/>
      </c>
      <c r="BQ387" s="64" t="str">
        <f t="shared" si="83"/>
        <v/>
      </c>
      <c r="BR387" s="64" t="str">
        <f t="shared" si="84"/>
        <v/>
      </c>
      <c r="BU387" s="64" t="str">
        <f t="shared" si="85"/>
        <v/>
      </c>
      <c r="CY387" s="38" t="str">
        <f t="shared" si="88"/>
        <v>P</v>
      </c>
    </row>
    <row r="388" spans="1:103" ht="20.100000000000001" customHeight="1" x14ac:dyDescent="0.3">
      <c r="A388" s="82">
        <f>ROW()</f>
        <v>388</v>
      </c>
      <c r="B388" s="129" t="str">
        <f t="shared" si="86"/>
        <v/>
      </c>
      <c r="C388" s="129" t="str">
        <f t="shared" si="75"/>
        <v/>
      </c>
      <c r="D388" s="129" t="str">
        <f>IF(C388="","",COUNTIFS(C$11:C388,"&gt;0"))</f>
        <v/>
      </c>
      <c r="E388" s="52"/>
      <c r="F388" s="53"/>
      <c r="G388" s="53"/>
      <c r="H388" s="52"/>
      <c r="I388" s="163"/>
      <c r="J388" s="63"/>
      <c r="K388" s="246"/>
      <c r="L388" s="245" t="str">
        <f t="shared" si="89"/>
        <v/>
      </c>
      <c r="M388" s="173" t="str">
        <f>IFERROR(VLOOKUP(J388,Lists!J$4:L$653,2,FALSE),"")</f>
        <v/>
      </c>
      <c r="N388" s="174" t="str">
        <f>IFERROR(VLOOKUP(J388,Lists!J$4:L$653,3,FALSE),"")</f>
        <v/>
      </c>
      <c r="O388" s="175" t="str">
        <f t="shared" si="87"/>
        <v/>
      </c>
      <c r="P388" s="61"/>
      <c r="Q388" s="164"/>
      <c r="R388" s="164"/>
      <c r="S388" s="85"/>
      <c r="T388" s="97"/>
      <c r="U388" s="52"/>
      <c r="V388" s="85"/>
      <c r="W388" s="98"/>
      <c r="X388" s="107"/>
      <c r="Y388" s="79" t="str">
        <f>IFERROR(VLOOKUP(I388,Lists!A$4:B$11,2,FALSE),"")</f>
        <v/>
      </c>
      <c r="Z388" s="79" t="str">
        <f>IFERROR(VLOOKUP(#REF!,Lists!A$12:B$67,2,FALSE),"")</f>
        <v/>
      </c>
      <c r="AA388" s="82" t="str">
        <f t="shared" si="76"/>
        <v>P</v>
      </c>
      <c r="AB388" s="93" t="str">
        <f t="shared" si="77"/>
        <v>P</v>
      </c>
      <c r="AC388" s="93" t="str">
        <f>IF(L388&lt;&gt;0,IF(S388="Yes",IF(#REF!="","P",""),""),"")</f>
        <v/>
      </c>
      <c r="AD388" s="93" t="str">
        <f t="shared" si="78"/>
        <v/>
      </c>
      <c r="AE388" s="93" t="str">
        <f t="shared" si="79"/>
        <v/>
      </c>
      <c r="AF388" s="93" t="str">
        <f t="shared" si="80"/>
        <v/>
      </c>
      <c r="BO388" s="64" t="str">
        <f t="shared" si="81"/>
        <v/>
      </c>
      <c r="BP388" s="64" t="str">
        <f t="shared" si="82"/>
        <v/>
      </c>
      <c r="BQ388" s="64" t="str">
        <f t="shared" si="83"/>
        <v/>
      </c>
      <c r="BR388" s="64" t="str">
        <f t="shared" si="84"/>
        <v/>
      </c>
      <c r="BU388" s="64" t="str">
        <f t="shared" si="85"/>
        <v/>
      </c>
      <c r="CY388" s="38" t="str">
        <f t="shared" si="88"/>
        <v>P</v>
      </c>
    </row>
    <row r="389" spans="1:103" ht="20.100000000000001" customHeight="1" x14ac:dyDescent="0.3">
      <c r="A389" s="82">
        <f>ROW()</f>
        <v>389</v>
      </c>
      <c r="B389" s="129" t="str">
        <f t="shared" si="86"/>
        <v/>
      </c>
      <c r="C389" s="129" t="str">
        <f t="shared" si="75"/>
        <v/>
      </c>
      <c r="D389" s="129" t="str">
        <f>IF(C389="","",COUNTIFS(C$11:C389,"&gt;0"))</f>
        <v/>
      </c>
      <c r="E389" s="52"/>
      <c r="F389" s="53"/>
      <c r="G389" s="53"/>
      <c r="H389" s="52"/>
      <c r="I389" s="163"/>
      <c r="J389" s="63"/>
      <c r="K389" s="246"/>
      <c r="L389" s="245" t="str">
        <f t="shared" si="89"/>
        <v/>
      </c>
      <c r="M389" s="173" t="str">
        <f>IFERROR(VLOOKUP(J389,Lists!J$4:L$653,2,FALSE),"")</f>
        <v/>
      </c>
      <c r="N389" s="174" t="str">
        <f>IFERROR(VLOOKUP(J389,Lists!J$4:L$653,3,FALSE),"")</f>
        <v/>
      </c>
      <c r="O389" s="175" t="str">
        <f t="shared" si="87"/>
        <v/>
      </c>
      <c r="P389" s="61"/>
      <c r="Q389" s="164"/>
      <c r="R389" s="164"/>
      <c r="S389" s="85"/>
      <c r="T389" s="97"/>
      <c r="U389" s="52"/>
      <c r="V389" s="85"/>
      <c r="W389" s="98"/>
      <c r="X389" s="107"/>
      <c r="Y389" s="79" t="str">
        <f>IFERROR(VLOOKUP(I389,Lists!A$4:B$11,2,FALSE),"")</f>
        <v/>
      </c>
      <c r="Z389" s="79" t="str">
        <f>IFERROR(VLOOKUP(#REF!,Lists!A$12:B$67,2,FALSE),"")</f>
        <v/>
      </c>
      <c r="AA389" s="82" t="str">
        <f t="shared" si="76"/>
        <v>P</v>
      </c>
      <c r="AB389" s="93" t="str">
        <f t="shared" si="77"/>
        <v>P</v>
      </c>
      <c r="AC389" s="93" t="str">
        <f>IF(L389&lt;&gt;0,IF(S389="Yes",IF(#REF!="","P",""),""),"")</f>
        <v/>
      </c>
      <c r="AD389" s="93" t="str">
        <f t="shared" si="78"/>
        <v/>
      </c>
      <c r="AE389" s="93" t="str">
        <f t="shared" si="79"/>
        <v/>
      </c>
      <c r="AF389" s="93" t="str">
        <f t="shared" si="80"/>
        <v/>
      </c>
      <c r="BO389" s="64" t="str">
        <f t="shared" si="81"/>
        <v/>
      </c>
      <c r="BP389" s="64" t="str">
        <f t="shared" si="82"/>
        <v/>
      </c>
      <c r="BQ389" s="64" t="str">
        <f t="shared" si="83"/>
        <v/>
      </c>
      <c r="BR389" s="64" t="str">
        <f t="shared" si="84"/>
        <v/>
      </c>
      <c r="BU389" s="64" t="str">
        <f t="shared" si="85"/>
        <v/>
      </c>
      <c r="CY389" s="38" t="str">
        <f t="shared" si="88"/>
        <v>P</v>
      </c>
    </row>
    <row r="390" spans="1:103" ht="20.100000000000001" customHeight="1" x14ac:dyDescent="0.3">
      <c r="A390" s="82">
        <f>ROW()</f>
        <v>390</v>
      </c>
      <c r="B390" s="129" t="str">
        <f t="shared" si="86"/>
        <v/>
      </c>
      <c r="C390" s="129" t="str">
        <f t="shared" si="75"/>
        <v/>
      </c>
      <c r="D390" s="129" t="str">
        <f>IF(C390="","",COUNTIFS(C$11:C390,"&gt;0"))</f>
        <v/>
      </c>
      <c r="E390" s="52"/>
      <c r="F390" s="53"/>
      <c r="G390" s="53"/>
      <c r="H390" s="52"/>
      <c r="I390" s="163"/>
      <c r="J390" s="63"/>
      <c r="K390" s="246"/>
      <c r="L390" s="245" t="str">
        <f t="shared" si="89"/>
        <v/>
      </c>
      <c r="M390" s="173" t="str">
        <f>IFERROR(VLOOKUP(J390,Lists!J$4:L$653,2,FALSE),"")</f>
        <v/>
      </c>
      <c r="N390" s="174" t="str">
        <f>IFERROR(VLOOKUP(J390,Lists!J$4:L$653,3,FALSE),"")</f>
        <v/>
      </c>
      <c r="O390" s="175" t="str">
        <f t="shared" si="87"/>
        <v/>
      </c>
      <c r="P390" s="61"/>
      <c r="Q390" s="164"/>
      <c r="R390" s="164"/>
      <c r="S390" s="85"/>
      <c r="T390" s="97"/>
      <c r="U390" s="52"/>
      <c r="V390" s="85"/>
      <c r="W390" s="98"/>
      <c r="X390" s="107"/>
      <c r="Y390" s="79" t="str">
        <f>IFERROR(VLOOKUP(I390,Lists!A$4:B$11,2,FALSE),"")</f>
        <v/>
      </c>
      <c r="Z390" s="79" t="str">
        <f>IFERROR(VLOOKUP(#REF!,Lists!A$12:B$67,2,FALSE),"")</f>
        <v/>
      </c>
      <c r="AA390" s="82" t="str">
        <f t="shared" si="76"/>
        <v>P</v>
      </c>
      <c r="AB390" s="93" t="str">
        <f t="shared" si="77"/>
        <v>P</v>
      </c>
      <c r="AC390" s="93" t="str">
        <f>IF(L390&lt;&gt;0,IF(S390="Yes",IF(#REF!="","P",""),""),"")</f>
        <v/>
      </c>
      <c r="AD390" s="93" t="str">
        <f t="shared" si="78"/>
        <v/>
      </c>
      <c r="AE390" s="93" t="str">
        <f t="shared" si="79"/>
        <v/>
      </c>
      <c r="AF390" s="93" t="str">
        <f t="shared" si="80"/>
        <v/>
      </c>
      <c r="BO390" s="64" t="str">
        <f t="shared" si="81"/>
        <v/>
      </c>
      <c r="BP390" s="64" t="str">
        <f t="shared" si="82"/>
        <v/>
      </c>
      <c r="BQ390" s="64" t="str">
        <f t="shared" si="83"/>
        <v/>
      </c>
      <c r="BR390" s="64" t="str">
        <f t="shared" si="84"/>
        <v/>
      </c>
      <c r="BU390" s="64" t="str">
        <f t="shared" si="85"/>
        <v/>
      </c>
      <c r="CY390" s="38" t="str">
        <f t="shared" si="88"/>
        <v>P</v>
      </c>
    </row>
    <row r="391" spans="1:103" ht="20.100000000000001" customHeight="1" x14ac:dyDescent="0.3">
      <c r="A391" s="82">
        <f>ROW()</f>
        <v>391</v>
      </c>
      <c r="B391" s="129" t="str">
        <f t="shared" si="86"/>
        <v/>
      </c>
      <c r="C391" s="129" t="str">
        <f t="shared" si="75"/>
        <v/>
      </c>
      <c r="D391" s="129" t="str">
        <f>IF(C391="","",COUNTIFS(C$11:C391,"&gt;0"))</f>
        <v/>
      </c>
      <c r="E391" s="52"/>
      <c r="F391" s="53"/>
      <c r="G391" s="53"/>
      <c r="H391" s="52"/>
      <c r="I391" s="163"/>
      <c r="J391" s="63"/>
      <c r="K391" s="246"/>
      <c r="L391" s="245" t="str">
        <f t="shared" si="89"/>
        <v/>
      </c>
      <c r="M391" s="173" t="str">
        <f>IFERROR(VLOOKUP(J391,Lists!J$4:L$653,2,FALSE),"")</f>
        <v/>
      </c>
      <c r="N391" s="174" t="str">
        <f>IFERROR(VLOOKUP(J391,Lists!J$4:L$653,3,FALSE),"")</f>
        <v/>
      </c>
      <c r="O391" s="175" t="str">
        <f t="shared" si="87"/>
        <v/>
      </c>
      <c r="P391" s="61"/>
      <c r="Q391" s="164"/>
      <c r="R391" s="164"/>
      <c r="S391" s="85"/>
      <c r="T391" s="97"/>
      <c r="U391" s="52"/>
      <c r="V391" s="85"/>
      <c r="W391" s="98"/>
      <c r="X391" s="107"/>
      <c r="Y391" s="79" t="str">
        <f>IFERROR(VLOOKUP(I391,Lists!A$4:B$11,2,FALSE),"")</f>
        <v/>
      </c>
      <c r="Z391" s="79" t="str">
        <f>IFERROR(VLOOKUP(#REF!,Lists!A$12:B$67,2,FALSE),"")</f>
        <v/>
      </c>
      <c r="AA391" s="82" t="str">
        <f t="shared" si="76"/>
        <v>P</v>
      </c>
      <c r="AB391" s="93" t="str">
        <f t="shared" si="77"/>
        <v>P</v>
      </c>
      <c r="AC391" s="93" t="str">
        <f>IF(L391&lt;&gt;0,IF(S391="Yes",IF(#REF!="","P",""),""),"")</f>
        <v/>
      </c>
      <c r="AD391" s="93" t="str">
        <f t="shared" si="78"/>
        <v/>
      </c>
      <c r="AE391" s="93" t="str">
        <f t="shared" si="79"/>
        <v/>
      </c>
      <c r="AF391" s="93" t="str">
        <f t="shared" si="80"/>
        <v/>
      </c>
      <c r="BO391" s="64" t="str">
        <f t="shared" si="81"/>
        <v/>
      </c>
      <c r="BP391" s="64" t="str">
        <f t="shared" si="82"/>
        <v/>
      </c>
      <c r="BQ391" s="64" t="str">
        <f t="shared" si="83"/>
        <v/>
      </c>
      <c r="BR391" s="64" t="str">
        <f t="shared" si="84"/>
        <v/>
      </c>
      <c r="BU391" s="64" t="str">
        <f t="shared" si="85"/>
        <v/>
      </c>
      <c r="CY391" s="38" t="str">
        <f t="shared" si="88"/>
        <v>P</v>
      </c>
    </row>
    <row r="392" spans="1:103" ht="20.100000000000001" customHeight="1" x14ac:dyDescent="0.3">
      <c r="A392" s="82">
        <f>ROW()</f>
        <v>392</v>
      </c>
      <c r="B392" s="129" t="str">
        <f t="shared" si="86"/>
        <v/>
      </c>
      <c r="C392" s="129" t="str">
        <f t="shared" si="75"/>
        <v/>
      </c>
      <c r="D392" s="129" t="str">
        <f>IF(C392="","",COUNTIFS(C$11:C392,"&gt;0"))</f>
        <v/>
      </c>
      <c r="E392" s="52"/>
      <c r="F392" s="53"/>
      <c r="G392" s="53"/>
      <c r="H392" s="52"/>
      <c r="I392" s="163"/>
      <c r="J392" s="63"/>
      <c r="K392" s="246"/>
      <c r="L392" s="245" t="str">
        <f t="shared" si="89"/>
        <v/>
      </c>
      <c r="M392" s="173" t="str">
        <f>IFERROR(VLOOKUP(J392,Lists!J$4:L$653,2,FALSE),"")</f>
        <v/>
      </c>
      <c r="N392" s="174" t="str">
        <f>IFERROR(VLOOKUP(J392,Lists!J$4:L$653,3,FALSE),"")</f>
        <v/>
      </c>
      <c r="O392" s="175" t="str">
        <f t="shared" si="87"/>
        <v/>
      </c>
      <c r="P392" s="61"/>
      <c r="Q392" s="164"/>
      <c r="R392" s="164"/>
      <c r="S392" s="85"/>
      <c r="T392" s="97"/>
      <c r="U392" s="52"/>
      <c r="V392" s="85"/>
      <c r="W392" s="98"/>
      <c r="X392" s="107"/>
      <c r="Y392" s="79" t="str">
        <f>IFERROR(VLOOKUP(I392,Lists!A$4:B$11,2,FALSE),"")</f>
        <v/>
      </c>
      <c r="Z392" s="79" t="str">
        <f>IFERROR(VLOOKUP(#REF!,Lists!A$12:B$67,2,FALSE),"")</f>
        <v/>
      </c>
      <c r="AA392" s="82" t="str">
        <f t="shared" si="76"/>
        <v>P</v>
      </c>
      <c r="AB392" s="93" t="str">
        <f t="shared" si="77"/>
        <v>P</v>
      </c>
      <c r="AC392" s="93" t="str">
        <f>IF(L392&lt;&gt;0,IF(S392="Yes",IF(#REF!="","P",""),""),"")</f>
        <v/>
      </c>
      <c r="AD392" s="93" t="str">
        <f t="shared" si="78"/>
        <v/>
      </c>
      <c r="AE392" s="93" t="str">
        <f t="shared" si="79"/>
        <v/>
      </c>
      <c r="AF392" s="93" t="str">
        <f t="shared" si="80"/>
        <v/>
      </c>
      <c r="BO392" s="64" t="str">
        <f t="shared" si="81"/>
        <v/>
      </c>
      <c r="BP392" s="64" t="str">
        <f t="shared" si="82"/>
        <v/>
      </c>
      <c r="BQ392" s="64" t="str">
        <f t="shared" si="83"/>
        <v/>
      </c>
      <c r="BR392" s="64" t="str">
        <f t="shared" si="84"/>
        <v/>
      </c>
      <c r="BU392" s="64" t="str">
        <f t="shared" si="85"/>
        <v/>
      </c>
      <c r="CY392" s="38" t="str">
        <f t="shared" si="88"/>
        <v>P</v>
      </c>
    </row>
    <row r="393" spans="1:103" ht="20.100000000000001" customHeight="1" x14ac:dyDescent="0.3">
      <c r="A393" s="82">
        <f>ROW()</f>
        <v>393</v>
      </c>
      <c r="B393" s="129" t="str">
        <f t="shared" si="86"/>
        <v/>
      </c>
      <c r="C393" s="129" t="str">
        <f t="shared" si="75"/>
        <v/>
      </c>
      <c r="D393" s="129" t="str">
        <f>IF(C393="","",COUNTIFS(C$11:C393,"&gt;0"))</f>
        <v/>
      </c>
      <c r="E393" s="52"/>
      <c r="F393" s="53"/>
      <c r="G393" s="53"/>
      <c r="H393" s="52"/>
      <c r="I393" s="163"/>
      <c r="J393" s="63"/>
      <c r="K393" s="246"/>
      <c r="L393" s="245" t="str">
        <f t="shared" si="89"/>
        <v/>
      </c>
      <c r="M393" s="173" t="str">
        <f>IFERROR(VLOOKUP(J393,Lists!J$4:L$653,2,FALSE),"")</f>
        <v/>
      </c>
      <c r="N393" s="174" t="str">
        <f>IFERROR(VLOOKUP(J393,Lists!J$4:L$653,3,FALSE),"")</f>
        <v/>
      </c>
      <c r="O393" s="175" t="str">
        <f t="shared" si="87"/>
        <v/>
      </c>
      <c r="P393" s="61"/>
      <c r="Q393" s="164"/>
      <c r="R393" s="164"/>
      <c r="S393" s="85"/>
      <c r="T393" s="97"/>
      <c r="U393" s="52"/>
      <c r="V393" s="85"/>
      <c r="W393" s="98"/>
      <c r="X393" s="107"/>
      <c r="Y393" s="79" t="str">
        <f>IFERROR(VLOOKUP(I393,Lists!A$4:B$11,2,FALSE),"")</f>
        <v/>
      </c>
      <c r="Z393" s="79" t="str">
        <f>IFERROR(VLOOKUP(#REF!,Lists!A$12:B$67,2,FALSE),"")</f>
        <v/>
      </c>
      <c r="AA393" s="82" t="str">
        <f t="shared" si="76"/>
        <v>P</v>
      </c>
      <c r="AB393" s="93" t="str">
        <f t="shared" si="77"/>
        <v>P</v>
      </c>
      <c r="AC393" s="93" t="str">
        <f>IF(L393&lt;&gt;0,IF(S393="Yes",IF(#REF!="","P",""),""),"")</f>
        <v/>
      </c>
      <c r="AD393" s="93" t="str">
        <f t="shared" si="78"/>
        <v/>
      </c>
      <c r="AE393" s="93" t="str">
        <f t="shared" si="79"/>
        <v/>
      </c>
      <c r="AF393" s="93" t="str">
        <f t="shared" si="80"/>
        <v/>
      </c>
      <c r="BO393" s="64" t="str">
        <f t="shared" si="81"/>
        <v/>
      </c>
      <c r="BP393" s="64" t="str">
        <f t="shared" si="82"/>
        <v/>
      </c>
      <c r="BQ393" s="64" t="str">
        <f t="shared" si="83"/>
        <v/>
      </c>
      <c r="BR393" s="64" t="str">
        <f t="shared" si="84"/>
        <v/>
      </c>
      <c r="BU393" s="64" t="str">
        <f t="shared" si="85"/>
        <v/>
      </c>
      <c r="CY393" s="38" t="str">
        <f t="shared" si="88"/>
        <v>P</v>
      </c>
    </row>
    <row r="394" spans="1:103" ht="20.100000000000001" customHeight="1" x14ac:dyDescent="0.3">
      <c r="A394" s="82">
        <f>ROW()</f>
        <v>394</v>
      </c>
      <c r="B394" s="129" t="str">
        <f t="shared" si="86"/>
        <v/>
      </c>
      <c r="C394" s="129" t="str">
        <f t="shared" si="75"/>
        <v/>
      </c>
      <c r="D394" s="129" t="str">
        <f>IF(C394="","",COUNTIFS(C$11:C394,"&gt;0"))</f>
        <v/>
      </c>
      <c r="E394" s="52"/>
      <c r="F394" s="53"/>
      <c r="G394" s="53"/>
      <c r="H394" s="52"/>
      <c r="I394" s="163"/>
      <c r="J394" s="63"/>
      <c r="K394" s="246"/>
      <c r="L394" s="245" t="str">
        <f t="shared" si="89"/>
        <v/>
      </c>
      <c r="M394" s="173" t="str">
        <f>IFERROR(VLOOKUP(J394,Lists!J$4:L$653,2,FALSE),"")</f>
        <v/>
      </c>
      <c r="N394" s="174" t="str">
        <f>IFERROR(VLOOKUP(J394,Lists!J$4:L$653,3,FALSE),"")</f>
        <v/>
      </c>
      <c r="O394" s="175" t="str">
        <f t="shared" si="87"/>
        <v/>
      </c>
      <c r="P394" s="61"/>
      <c r="Q394" s="164"/>
      <c r="R394" s="164"/>
      <c r="S394" s="85"/>
      <c r="T394" s="97"/>
      <c r="U394" s="52"/>
      <c r="V394" s="85"/>
      <c r="W394" s="98"/>
      <c r="X394" s="107"/>
      <c r="Y394" s="79" t="str">
        <f>IFERROR(VLOOKUP(I394,Lists!A$4:B$11,2,FALSE),"")</f>
        <v/>
      </c>
      <c r="Z394" s="79" t="str">
        <f>IFERROR(VLOOKUP(#REF!,Lists!A$12:B$67,2,FALSE),"")</f>
        <v/>
      </c>
      <c r="AA394" s="82" t="str">
        <f t="shared" si="76"/>
        <v>P</v>
      </c>
      <c r="AB394" s="93" t="str">
        <f t="shared" si="77"/>
        <v>P</v>
      </c>
      <c r="AC394" s="93" t="str">
        <f>IF(L394&lt;&gt;0,IF(S394="Yes",IF(#REF!="","P",""),""),"")</f>
        <v/>
      </c>
      <c r="AD394" s="93" t="str">
        <f t="shared" si="78"/>
        <v/>
      </c>
      <c r="AE394" s="93" t="str">
        <f t="shared" si="79"/>
        <v/>
      </c>
      <c r="AF394" s="93" t="str">
        <f t="shared" si="80"/>
        <v/>
      </c>
      <c r="BO394" s="64" t="str">
        <f t="shared" si="81"/>
        <v/>
      </c>
      <c r="BP394" s="64" t="str">
        <f t="shared" si="82"/>
        <v/>
      </c>
      <c r="BQ394" s="64" t="str">
        <f t="shared" si="83"/>
        <v/>
      </c>
      <c r="BR394" s="64" t="str">
        <f t="shared" si="84"/>
        <v/>
      </c>
      <c r="BU394" s="64" t="str">
        <f t="shared" si="85"/>
        <v/>
      </c>
      <c r="CY394" s="38" t="str">
        <f t="shared" si="88"/>
        <v>P</v>
      </c>
    </row>
    <row r="395" spans="1:103" ht="20.100000000000001" customHeight="1" x14ac:dyDescent="0.3">
      <c r="A395" s="82">
        <f>ROW()</f>
        <v>395</v>
      </c>
      <c r="B395" s="129" t="str">
        <f t="shared" si="86"/>
        <v/>
      </c>
      <c r="C395" s="129" t="str">
        <f t="shared" ref="C395:C458" si="90">IF(S395="Yes",B395,"")</f>
        <v/>
      </c>
      <c r="D395" s="129" t="str">
        <f>IF(C395="","",COUNTIFS(C$11:C395,"&gt;0"))</f>
        <v/>
      </c>
      <c r="E395" s="52"/>
      <c r="F395" s="53"/>
      <c r="G395" s="53"/>
      <c r="H395" s="52"/>
      <c r="I395" s="163"/>
      <c r="J395" s="63"/>
      <c r="K395" s="246"/>
      <c r="L395" s="245" t="str">
        <f t="shared" si="89"/>
        <v/>
      </c>
      <c r="M395" s="173" t="str">
        <f>IFERROR(VLOOKUP(J395,Lists!J$4:L$653,2,FALSE),"")</f>
        <v/>
      </c>
      <c r="N395" s="174" t="str">
        <f>IFERROR(VLOOKUP(J395,Lists!J$4:L$653,3,FALSE),"")</f>
        <v/>
      </c>
      <c r="O395" s="175" t="str">
        <f t="shared" si="87"/>
        <v/>
      </c>
      <c r="P395" s="61"/>
      <c r="Q395" s="164"/>
      <c r="R395" s="164"/>
      <c r="S395" s="85"/>
      <c r="T395" s="97"/>
      <c r="U395" s="52"/>
      <c r="V395" s="85"/>
      <c r="W395" s="98"/>
      <c r="X395" s="107"/>
      <c r="Y395" s="79" t="str">
        <f>IFERROR(VLOOKUP(I395,Lists!A$4:B$11,2,FALSE),"")</f>
        <v/>
      </c>
      <c r="Z395" s="79" t="str">
        <f>IFERROR(VLOOKUP(#REF!,Lists!A$12:B$67,2,FALSE),"")</f>
        <v/>
      </c>
      <c r="AA395" s="82" t="str">
        <f t="shared" ref="AA395:AA458" si="91">IF(L395&lt;&gt;0,IF(P395="","P",""),"")</f>
        <v>P</v>
      </c>
      <c r="AB395" s="93" t="str">
        <f t="shared" ref="AB395:AB458" si="92">IF(L395&lt;&gt;0,IF(P395&lt;&gt;0,IF(S395="","P",""),"P"),"")</f>
        <v>P</v>
      </c>
      <c r="AC395" s="93" t="str">
        <f>IF(L395&lt;&gt;0,IF(S395="Yes",IF(#REF!="","P",""),""),"")</f>
        <v/>
      </c>
      <c r="AD395" s="93" t="str">
        <f t="shared" ref="AD395:AD458" si="93">IF(L395&lt;&gt;0,IF(S395="Yes",IF(T395="","P",""),""),"")</f>
        <v/>
      </c>
      <c r="AE395" s="93" t="str">
        <f t="shared" ref="AE395:AE458" si="94">IF(L395&lt;&gt;0,IF(S395="Yes",IF(V395="","P",""),""),"")</f>
        <v/>
      </c>
      <c r="AF395" s="93" t="str">
        <f t="shared" ref="AF395:AF458" si="95">IF(L395&lt;&gt;0,IF(T395="No - Never began",IF(U395="","P",""),""),"")</f>
        <v/>
      </c>
      <c r="BO395" s="64" t="str">
        <f t="shared" ref="BO395:BO458" si="96">IF($P395&gt;0,IF(E395="","P",""),"")</f>
        <v/>
      </c>
      <c r="BP395" s="64" t="str">
        <f t="shared" ref="BP395:BP458" si="97">IF($P395&gt;0,IF(F395="","P",""),"")</f>
        <v/>
      </c>
      <c r="BQ395" s="64" t="str">
        <f t="shared" ref="BQ395:BQ458" si="98">IF($P395&gt;0,IF(G395="","P",""),"")</f>
        <v/>
      </c>
      <c r="BR395" s="64" t="str">
        <f t="shared" ref="BR395:BR458" si="99">IF($P395&gt;0,IF(H395="","P",""),"")</f>
        <v/>
      </c>
      <c r="BU395" s="64" t="str">
        <f t="shared" ref="BU395:BU458" si="100">IF($P395&gt;0,IF(L395=0,"P",""),"")</f>
        <v/>
      </c>
      <c r="CY395" s="38" t="str">
        <f t="shared" si="88"/>
        <v>P</v>
      </c>
    </row>
    <row r="396" spans="1:103" ht="20.100000000000001" customHeight="1" x14ac:dyDescent="0.3">
      <c r="A396" s="82">
        <f>ROW()</f>
        <v>396</v>
      </c>
      <c r="B396" s="129" t="str">
        <f t="shared" ref="B396:B459" si="101">IF(H396&gt;0,IF(H396&amp;J396=H395&amp;J395,B395,B395+1),"")</f>
        <v/>
      </c>
      <c r="C396" s="129" t="str">
        <f t="shared" si="90"/>
        <v/>
      </c>
      <c r="D396" s="129" t="str">
        <f>IF(C396="","",COUNTIFS(C$11:C396,"&gt;0"))</f>
        <v/>
      </c>
      <c r="E396" s="52"/>
      <c r="F396" s="53"/>
      <c r="G396" s="53"/>
      <c r="H396" s="52"/>
      <c r="I396" s="163"/>
      <c r="J396" s="63"/>
      <c r="K396" s="246"/>
      <c r="L396" s="245" t="str">
        <f t="shared" si="89"/>
        <v/>
      </c>
      <c r="M396" s="173" t="str">
        <f>IFERROR(VLOOKUP(J396,Lists!J$4:L$653,2,FALSE),"")</f>
        <v/>
      </c>
      <c r="N396" s="174" t="str">
        <f>IFERROR(VLOOKUP(J396,Lists!J$4:L$653,3,FALSE),"")</f>
        <v/>
      </c>
      <c r="O396" s="175" t="str">
        <f t="shared" ref="O396:O459" si="102">IF(L396="","",L396*M396)</f>
        <v/>
      </c>
      <c r="P396" s="61"/>
      <c r="Q396" s="164"/>
      <c r="R396" s="164"/>
      <c r="S396" s="85"/>
      <c r="T396" s="97"/>
      <c r="U396" s="52"/>
      <c r="V396" s="85"/>
      <c r="W396" s="98"/>
      <c r="X396" s="107"/>
      <c r="Y396" s="79" t="str">
        <f>IFERROR(VLOOKUP(I396,Lists!A$4:B$11,2,FALSE),"")</f>
        <v/>
      </c>
      <c r="Z396" s="79" t="str">
        <f>IFERROR(VLOOKUP(#REF!,Lists!A$12:B$67,2,FALSE),"")</f>
        <v/>
      </c>
      <c r="AA396" s="82" t="str">
        <f t="shared" si="91"/>
        <v>P</v>
      </c>
      <c r="AB396" s="93" t="str">
        <f t="shared" si="92"/>
        <v>P</v>
      </c>
      <c r="AC396" s="93" t="str">
        <f>IF(L396&lt;&gt;0,IF(S396="Yes",IF(#REF!="","P",""),""),"")</f>
        <v/>
      </c>
      <c r="AD396" s="93" t="str">
        <f t="shared" si="93"/>
        <v/>
      </c>
      <c r="AE396" s="93" t="str">
        <f t="shared" si="94"/>
        <v/>
      </c>
      <c r="AF396" s="93" t="str">
        <f t="shared" si="95"/>
        <v/>
      </c>
      <c r="BO396" s="64" t="str">
        <f t="shared" si="96"/>
        <v/>
      </c>
      <c r="BP396" s="64" t="str">
        <f t="shared" si="97"/>
        <v/>
      </c>
      <c r="BQ396" s="64" t="str">
        <f t="shared" si="98"/>
        <v/>
      </c>
      <c r="BR396" s="64" t="str">
        <f t="shared" si="99"/>
        <v/>
      </c>
      <c r="BU396" s="64" t="str">
        <f t="shared" si="100"/>
        <v/>
      </c>
      <c r="CY396" s="38" t="str">
        <f t="shared" ref="CY396:CY459" si="103">IF(L396&lt;&gt;0,IF(P396="","P",""),"")</f>
        <v>P</v>
      </c>
    </row>
    <row r="397" spans="1:103" ht="20.100000000000001" customHeight="1" x14ac:dyDescent="0.3">
      <c r="A397" s="82">
        <f>ROW()</f>
        <v>397</v>
      </c>
      <c r="B397" s="129" t="str">
        <f t="shared" si="101"/>
        <v/>
      </c>
      <c r="C397" s="129" t="str">
        <f t="shared" si="90"/>
        <v/>
      </c>
      <c r="D397" s="129" t="str">
        <f>IF(C397="","",COUNTIFS(C$11:C397,"&gt;0"))</f>
        <v/>
      </c>
      <c r="E397" s="52"/>
      <c r="F397" s="53"/>
      <c r="G397" s="53"/>
      <c r="H397" s="52"/>
      <c r="I397" s="163"/>
      <c r="J397" s="63"/>
      <c r="K397" s="246"/>
      <c r="L397" s="245" t="str">
        <f t="shared" si="89"/>
        <v/>
      </c>
      <c r="M397" s="173" t="str">
        <f>IFERROR(VLOOKUP(J397,Lists!J$4:L$653,2,FALSE),"")</f>
        <v/>
      </c>
      <c r="N397" s="174" t="str">
        <f>IFERROR(VLOOKUP(J397,Lists!J$4:L$653,3,FALSE),"")</f>
        <v/>
      </c>
      <c r="O397" s="175" t="str">
        <f t="shared" si="102"/>
        <v/>
      </c>
      <c r="P397" s="61"/>
      <c r="Q397" s="164"/>
      <c r="R397" s="164"/>
      <c r="S397" s="85"/>
      <c r="T397" s="97"/>
      <c r="U397" s="52"/>
      <c r="V397" s="85"/>
      <c r="W397" s="98"/>
      <c r="X397" s="107"/>
      <c r="Y397" s="79" t="str">
        <f>IFERROR(VLOOKUP(I397,Lists!A$4:B$11,2,FALSE),"")</f>
        <v/>
      </c>
      <c r="Z397" s="79" t="str">
        <f>IFERROR(VLOOKUP(#REF!,Lists!A$12:B$67,2,FALSE),"")</f>
        <v/>
      </c>
      <c r="AA397" s="82" t="str">
        <f t="shared" si="91"/>
        <v>P</v>
      </c>
      <c r="AB397" s="93" t="str">
        <f t="shared" si="92"/>
        <v>P</v>
      </c>
      <c r="AC397" s="93" t="str">
        <f>IF(L397&lt;&gt;0,IF(S397="Yes",IF(#REF!="","P",""),""),"")</f>
        <v/>
      </c>
      <c r="AD397" s="93" t="str">
        <f t="shared" si="93"/>
        <v/>
      </c>
      <c r="AE397" s="93" t="str">
        <f t="shared" si="94"/>
        <v/>
      </c>
      <c r="AF397" s="93" t="str">
        <f t="shared" si="95"/>
        <v/>
      </c>
      <c r="BO397" s="64" t="str">
        <f t="shared" si="96"/>
        <v/>
      </c>
      <c r="BP397" s="64" t="str">
        <f t="shared" si="97"/>
        <v/>
      </c>
      <c r="BQ397" s="64" t="str">
        <f t="shared" si="98"/>
        <v/>
      </c>
      <c r="BR397" s="64" t="str">
        <f t="shared" si="99"/>
        <v/>
      </c>
      <c r="BU397" s="64" t="str">
        <f t="shared" si="100"/>
        <v/>
      </c>
      <c r="CY397" s="38" t="str">
        <f t="shared" si="103"/>
        <v>P</v>
      </c>
    </row>
    <row r="398" spans="1:103" ht="20.100000000000001" customHeight="1" x14ac:dyDescent="0.3">
      <c r="A398" s="82">
        <f>ROW()</f>
        <v>398</v>
      </c>
      <c r="B398" s="129" t="str">
        <f t="shared" si="101"/>
        <v/>
      </c>
      <c r="C398" s="129" t="str">
        <f t="shared" si="90"/>
        <v/>
      </c>
      <c r="D398" s="129" t="str">
        <f>IF(C398="","",COUNTIFS(C$11:C398,"&gt;0"))</f>
        <v/>
      </c>
      <c r="E398" s="52"/>
      <c r="F398" s="53"/>
      <c r="G398" s="53"/>
      <c r="H398" s="52"/>
      <c r="I398" s="163"/>
      <c r="J398" s="63"/>
      <c r="K398" s="246"/>
      <c r="L398" s="245" t="str">
        <f t="shared" ref="L398:L461" si="104">IF(P398="","",Q398-P398+1)</f>
        <v/>
      </c>
      <c r="M398" s="173" t="str">
        <f>IFERROR(VLOOKUP(J398,Lists!J$4:L$653,2,FALSE),"")</f>
        <v/>
      </c>
      <c r="N398" s="174" t="str">
        <f>IFERROR(VLOOKUP(J398,Lists!J$4:L$653,3,FALSE),"")</f>
        <v/>
      </c>
      <c r="O398" s="175" t="str">
        <f t="shared" si="102"/>
        <v/>
      </c>
      <c r="P398" s="61"/>
      <c r="Q398" s="164"/>
      <c r="R398" s="164"/>
      <c r="S398" s="85"/>
      <c r="T398" s="97"/>
      <c r="U398" s="52"/>
      <c r="V398" s="85"/>
      <c r="W398" s="98"/>
      <c r="X398" s="107"/>
      <c r="Y398" s="79" t="str">
        <f>IFERROR(VLOOKUP(I398,Lists!A$4:B$11,2,FALSE),"")</f>
        <v/>
      </c>
      <c r="Z398" s="79" t="str">
        <f>IFERROR(VLOOKUP(#REF!,Lists!A$12:B$67,2,FALSE),"")</f>
        <v/>
      </c>
      <c r="AA398" s="82" t="str">
        <f t="shared" si="91"/>
        <v>P</v>
      </c>
      <c r="AB398" s="93" t="str">
        <f t="shared" si="92"/>
        <v>P</v>
      </c>
      <c r="AC398" s="93" t="str">
        <f>IF(L398&lt;&gt;0,IF(S398="Yes",IF(#REF!="","P",""),""),"")</f>
        <v/>
      </c>
      <c r="AD398" s="93" t="str">
        <f t="shared" si="93"/>
        <v/>
      </c>
      <c r="AE398" s="93" t="str">
        <f t="shared" si="94"/>
        <v/>
      </c>
      <c r="AF398" s="93" t="str">
        <f t="shared" si="95"/>
        <v/>
      </c>
      <c r="BO398" s="64" t="str">
        <f t="shared" si="96"/>
        <v/>
      </c>
      <c r="BP398" s="64" t="str">
        <f t="shared" si="97"/>
        <v/>
      </c>
      <c r="BQ398" s="64" t="str">
        <f t="shared" si="98"/>
        <v/>
      </c>
      <c r="BR398" s="64" t="str">
        <f t="shared" si="99"/>
        <v/>
      </c>
      <c r="BU398" s="64" t="str">
        <f t="shared" si="100"/>
        <v/>
      </c>
      <c r="CY398" s="38" t="str">
        <f t="shared" si="103"/>
        <v>P</v>
      </c>
    </row>
    <row r="399" spans="1:103" ht="20.100000000000001" customHeight="1" x14ac:dyDescent="0.3">
      <c r="A399" s="82">
        <f>ROW()</f>
        <v>399</v>
      </c>
      <c r="B399" s="129" t="str">
        <f t="shared" si="101"/>
        <v/>
      </c>
      <c r="C399" s="129" t="str">
        <f t="shared" si="90"/>
        <v/>
      </c>
      <c r="D399" s="129" t="str">
        <f>IF(C399="","",COUNTIFS(C$11:C399,"&gt;0"))</f>
        <v/>
      </c>
      <c r="E399" s="52"/>
      <c r="F399" s="53"/>
      <c r="G399" s="53"/>
      <c r="H399" s="52"/>
      <c r="I399" s="163"/>
      <c r="J399" s="63"/>
      <c r="K399" s="246"/>
      <c r="L399" s="245" t="str">
        <f t="shared" si="104"/>
        <v/>
      </c>
      <c r="M399" s="173" t="str">
        <f>IFERROR(VLOOKUP(J399,Lists!J$4:L$653,2,FALSE),"")</f>
        <v/>
      </c>
      <c r="N399" s="174" t="str">
        <f>IFERROR(VLOOKUP(J399,Lists!J$4:L$653,3,FALSE),"")</f>
        <v/>
      </c>
      <c r="O399" s="175" t="str">
        <f t="shared" si="102"/>
        <v/>
      </c>
      <c r="P399" s="61"/>
      <c r="Q399" s="164"/>
      <c r="R399" s="164"/>
      <c r="S399" s="85"/>
      <c r="T399" s="97"/>
      <c r="U399" s="52"/>
      <c r="V399" s="85"/>
      <c r="W399" s="98"/>
      <c r="X399" s="107"/>
      <c r="Y399" s="79" t="str">
        <f>IFERROR(VLOOKUP(I399,Lists!A$4:B$11,2,FALSE),"")</f>
        <v/>
      </c>
      <c r="Z399" s="79" t="str">
        <f>IFERROR(VLOOKUP(#REF!,Lists!A$12:B$67,2,FALSE),"")</f>
        <v/>
      </c>
      <c r="AA399" s="82" t="str">
        <f t="shared" si="91"/>
        <v>P</v>
      </c>
      <c r="AB399" s="93" t="str">
        <f t="shared" si="92"/>
        <v>P</v>
      </c>
      <c r="AC399" s="93" t="str">
        <f>IF(L399&lt;&gt;0,IF(S399="Yes",IF(#REF!="","P",""),""),"")</f>
        <v/>
      </c>
      <c r="AD399" s="93" t="str">
        <f t="shared" si="93"/>
        <v/>
      </c>
      <c r="AE399" s="93" t="str">
        <f t="shared" si="94"/>
        <v/>
      </c>
      <c r="AF399" s="93" t="str">
        <f t="shared" si="95"/>
        <v/>
      </c>
      <c r="BO399" s="64" t="str">
        <f t="shared" si="96"/>
        <v/>
      </c>
      <c r="BP399" s="64" t="str">
        <f t="shared" si="97"/>
        <v/>
      </c>
      <c r="BQ399" s="64" t="str">
        <f t="shared" si="98"/>
        <v/>
      </c>
      <c r="BR399" s="64" t="str">
        <f t="shared" si="99"/>
        <v/>
      </c>
      <c r="BU399" s="64" t="str">
        <f t="shared" si="100"/>
        <v/>
      </c>
      <c r="CY399" s="38" t="str">
        <f t="shared" si="103"/>
        <v>P</v>
      </c>
    </row>
    <row r="400" spans="1:103" ht="20.100000000000001" customHeight="1" x14ac:dyDescent="0.3">
      <c r="A400" s="82">
        <f>ROW()</f>
        <v>400</v>
      </c>
      <c r="B400" s="129" t="str">
        <f t="shared" si="101"/>
        <v/>
      </c>
      <c r="C400" s="129" t="str">
        <f t="shared" si="90"/>
        <v/>
      </c>
      <c r="D400" s="129" t="str">
        <f>IF(C400="","",COUNTIFS(C$11:C400,"&gt;0"))</f>
        <v/>
      </c>
      <c r="E400" s="52"/>
      <c r="F400" s="53"/>
      <c r="G400" s="53"/>
      <c r="H400" s="52"/>
      <c r="I400" s="163"/>
      <c r="J400" s="63"/>
      <c r="K400" s="246"/>
      <c r="L400" s="245" t="str">
        <f t="shared" si="104"/>
        <v/>
      </c>
      <c r="M400" s="173" t="str">
        <f>IFERROR(VLOOKUP(J400,Lists!J$4:L$653,2,FALSE),"")</f>
        <v/>
      </c>
      <c r="N400" s="174" t="str">
        <f>IFERROR(VLOOKUP(J400,Lists!J$4:L$653,3,FALSE),"")</f>
        <v/>
      </c>
      <c r="O400" s="175" t="str">
        <f t="shared" si="102"/>
        <v/>
      </c>
      <c r="P400" s="61"/>
      <c r="Q400" s="164"/>
      <c r="R400" s="164"/>
      <c r="S400" s="85"/>
      <c r="T400" s="97"/>
      <c r="U400" s="52"/>
      <c r="V400" s="85"/>
      <c r="W400" s="98"/>
      <c r="X400" s="107"/>
      <c r="Y400" s="79" t="str">
        <f>IFERROR(VLOOKUP(I400,Lists!A$4:B$11,2,FALSE),"")</f>
        <v/>
      </c>
      <c r="Z400" s="79" t="str">
        <f>IFERROR(VLOOKUP(#REF!,Lists!A$12:B$67,2,FALSE),"")</f>
        <v/>
      </c>
      <c r="AA400" s="82" t="str">
        <f t="shared" si="91"/>
        <v>P</v>
      </c>
      <c r="AB400" s="93" t="str">
        <f t="shared" si="92"/>
        <v>P</v>
      </c>
      <c r="AC400" s="93" t="str">
        <f>IF(L400&lt;&gt;0,IF(S400="Yes",IF(#REF!="","P",""),""),"")</f>
        <v/>
      </c>
      <c r="AD400" s="93" t="str">
        <f t="shared" si="93"/>
        <v/>
      </c>
      <c r="AE400" s="93" t="str">
        <f t="shared" si="94"/>
        <v/>
      </c>
      <c r="AF400" s="93" t="str">
        <f t="shared" si="95"/>
        <v/>
      </c>
      <c r="BO400" s="64" t="str">
        <f t="shared" si="96"/>
        <v/>
      </c>
      <c r="BP400" s="64" t="str">
        <f t="shared" si="97"/>
        <v/>
      </c>
      <c r="BQ400" s="64" t="str">
        <f t="shared" si="98"/>
        <v/>
      </c>
      <c r="BR400" s="64" t="str">
        <f t="shared" si="99"/>
        <v/>
      </c>
      <c r="BU400" s="64" t="str">
        <f t="shared" si="100"/>
        <v/>
      </c>
      <c r="CY400" s="38" t="str">
        <f t="shared" si="103"/>
        <v>P</v>
      </c>
    </row>
    <row r="401" spans="1:103" ht="20.100000000000001" customHeight="1" x14ac:dyDescent="0.3">
      <c r="A401" s="82">
        <f>ROW()</f>
        <v>401</v>
      </c>
      <c r="B401" s="129" t="str">
        <f t="shared" si="101"/>
        <v/>
      </c>
      <c r="C401" s="129" t="str">
        <f t="shared" si="90"/>
        <v/>
      </c>
      <c r="D401" s="129" t="str">
        <f>IF(C401="","",COUNTIFS(C$11:C401,"&gt;0"))</f>
        <v/>
      </c>
      <c r="E401" s="52"/>
      <c r="F401" s="53"/>
      <c r="G401" s="53"/>
      <c r="H401" s="52"/>
      <c r="I401" s="163"/>
      <c r="J401" s="63"/>
      <c r="K401" s="246"/>
      <c r="L401" s="245" t="str">
        <f t="shared" si="104"/>
        <v/>
      </c>
      <c r="M401" s="173" t="str">
        <f>IFERROR(VLOOKUP(J401,Lists!J$4:L$653,2,FALSE),"")</f>
        <v/>
      </c>
      <c r="N401" s="174" t="str">
        <f>IFERROR(VLOOKUP(J401,Lists!J$4:L$653,3,FALSE),"")</f>
        <v/>
      </c>
      <c r="O401" s="175" t="str">
        <f t="shared" si="102"/>
        <v/>
      </c>
      <c r="P401" s="61"/>
      <c r="Q401" s="164"/>
      <c r="R401" s="164"/>
      <c r="S401" s="85"/>
      <c r="T401" s="97"/>
      <c r="U401" s="52"/>
      <c r="V401" s="85"/>
      <c r="W401" s="98"/>
      <c r="X401" s="107"/>
      <c r="Y401" s="79" t="str">
        <f>IFERROR(VLOOKUP(I401,Lists!A$4:B$11,2,FALSE),"")</f>
        <v/>
      </c>
      <c r="Z401" s="79" t="str">
        <f>IFERROR(VLOOKUP(#REF!,Lists!A$12:B$67,2,FALSE),"")</f>
        <v/>
      </c>
      <c r="AA401" s="82" t="str">
        <f t="shared" si="91"/>
        <v>P</v>
      </c>
      <c r="AB401" s="93" t="str">
        <f t="shared" si="92"/>
        <v>P</v>
      </c>
      <c r="AC401" s="93" t="str">
        <f>IF(L401&lt;&gt;0,IF(S401="Yes",IF(#REF!="","P",""),""),"")</f>
        <v/>
      </c>
      <c r="AD401" s="93" t="str">
        <f t="shared" si="93"/>
        <v/>
      </c>
      <c r="AE401" s="93" t="str">
        <f t="shared" si="94"/>
        <v/>
      </c>
      <c r="AF401" s="93" t="str">
        <f t="shared" si="95"/>
        <v/>
      </c>
      <c r="BO401" s="64" t="str">
        <f t="shared" si="96"/>
        <v/>
      </c>
      <c r="BP401" s="64" t="str">
        <f t="shared" si="97"/>
        <v/>
      </c>
      <c r="BQ401" s="64" t="str">
        <f t="shared" si="98"/>
        <v/>
      </c>
      <c r="BR401" s="64" t="str">
        <f t="shared" si="99"/>
        <v/>
      </c>
      <c r="BU401" s="64" t="str">
        <f t="shared" si="100"/>
        <v/>
      </c>
      <c r="CY401" s="38" t="str">
        <f t="shared" si="103"/>
        <v>P</v>
      </c>
    </row>
    <row r="402" spans="1:103" ht="20.100000000000001" customHeight="1" x14ac:dyDescent="0.3">
      <c r="A402" s="82">
        <f>ROW()</f>
        <v>402</v>
      </c>
      <c r="B402" s="129" t="str">
        <f t="shared" si="101"/>
        <v/>
      </c>
      <c r="C402" s="129" t="str">
        <f t="shared" si="90"/>
        <v/>
      </c>
      <c r="D402" s="129" t="str">
        <f>IF(C402="","",COUNTIFS(C$11:C402,"&gt;0"))</f>
        <v/>
      </c>
      <c r="E402" s="52"/>
      <c r="F402" s="53"/>
      <c r="G402" s="53"/>
      <c r="H402" s="52"/>
      <c r="I402" s="163"/>
      <c r="J402" s="63"/>
      <c r="K402" s="246"/>
      <c r="L402" s="245" t="str">
        <f t="shared" si="104"/>
        <v/>
      </c>
      <c r="M402" s="173" t="str">
        <f>IFERROR(VLOOKUP(J402,Lists!J$4:L$653,2,FALSE),"")</f>
        <v/>
      </c>
      <c r="N402" s="174" t="str">
        <f>IFERROR(VLOOKUP(J402,Lists!J$4:L$653,3,FALSE),"")</f>
        <v/>
      </c>
      <c r="O402" s="175" t="str">
        <f t="shared" si="102"/>
        <v/>
      </c>
      <c r="P402" s="61"/>
      <c r="Q402" s="164"/>
      <c r="R402" s="164"/>
      <c r="S402" s="85"/>
      <c r="T402" s="97"/>
      <c r="U402" s="52"/>
      <c r="V402" s="85"/>
      <c r="W402" s="98"/>
      <c r="X402" s="107"/>
      <c r="Y402" s="79" t="str">
        <f>IFERROR(VLOOKUP(I402,Lists!A$4:B$11,2,FALSE),"")</f>
        <v/>
      </c>
      <c r="Z402" s="79" t="str">
        <f>IFERROR(VLOOKUP(#REF!,Lists!A$12:B$67,2,FALSE),"")</f>
        <v/>
      </c>
      <c r="AA402" s="82" t="str">
        <f t="shared" si="91"/>
        <v>P</v>
      </c>
      <c r="AB402" s="93" t="str">
        <f t="shared" si="92"/>
        <v>P</v>
      </c>
      <c r="AC402" s="93" t="str">
        <f>IF(L402&lt;&gt;0,IF(S402="Yes",IF(#REF!="","P",""),""),"")</f>
        <v/>
      </c>
      <c r="AD402" s="93" t="str">
        <f t="shared" si="93"/>
        <v/>
      </c>
      <c r="AE402" s="93" t="str">
        <f t="shared" si="94"/>
        <v/>
      </c>
      <c r="AF402" s="93" t="str">
        <f t="shared" si="95"/>
        <v/>
      </c>
      <c r="BO402" s="64" t="str">
        <f t="shared" si="96"/>
        <v/>
      </c>
      <c r="BP402" s="64" t="str">
        <f t="shared" si="97"/>
        <v/>
      </c>
      <c r="BQ402" s="64" t="str">
        <f t="shared" si="98"/>
        <v/>
      </c>
      <c r="BR402" s="64" t="str">
        <f t="shared" si="99"/>
        <v/>
      </c>
      <c r="BU402" s="64" t="str">
        <f t="shared" si="100"/>
        <v/>
      </c>
      <c r="CY402" s="38" t="str">
        <f t="shared" si="103"/>
        <v>P</v>
      </c>
    </row>
    <row r="403" spans="1:103" ht="20.100000000000001" customHeight="1" x14ac:dyDescent="0.3">
      <c r="A403" s="82">
        <f>ROW()</f>
        <v>403</v>
      </c>
      <c r="B403" s="129" t="str">
        <f t="shared" si="101"/>
        <v/>
      </c>
      <c r="C403" s="129" t="str">
        <f t="shared" si="90"/>
        <v/>
      </c>
      <c r="D403" s="129" t="str">
        <f>IF(C403="","",COUNTIFS(C$11:C403,"&gt;0"))</f>
        <v/>
      </c>
      <c r="E403" s="52"/>
      <c r="F403" s="53"/>
      <c r="G403" s="53"/>
      <c r="H403" s="52"/>
      <c r="I403" s="163"/>
      <c r="J403" s="63"/>
      <c r="K403" s="246"/>
      <c r="L403" s="245" t="str">
        <f t="shared" si="104"/>
        <v/>
      </c>
      <c r="M403" s="173" t="str">
        <f>IFERROR(VLOOKUP(J403,Lists!J$4:L$653,2,FALSE),"")</f>
        <v/>
      </c>
      <c r="N403" s="174" t="str">
        <f>IFERROR(VLOOKUP(J403,Lists!J$4:L$653,3,FALSE),"")</f>
        <v/>
      </c>
      <c r="O403" s="175" t="str">
        <f t="shared" si="102"/>
        <v/>
      </c>
      <c r="P403" s="61"/>
      <c r="Q403" s="164"/>
      <c r="R403" s="164"/>
      <c r="S403" s="85"/>
      <c r="T403" s="97"/>
      <c r="U403" s="52"/>
      <c r="V403" s="85"/>
      <c r="W403" s="98"/>
      <c r="X403" s="107"/>
      <c r="Y403" s="79" t="str">
        <f>IFERROR(VLOOKUP(I403,Lists!A$4:B$11,2,FALSE),"")</f>
        <v/>
      </c>
      <c r="Z403" s="79" t="str">
        <f>IFERROR(VLOOKUP(#REF!,Lists!A$12:B$67,2,FALSE),"")</f>
        <v/>
      </c>
      <c r="AA403" s="82" t="str">
        <f t="shared" si="91"/>
        <v>P</v>
      </c>
      <c r="AB403" s="93" t="str">
        <f t="shared" si="92"/>
        <v>P</v>
      </c>
      <c r="AC403" s="93" t="str">
        <f>IF(L403&lt;&gt;0,IF(S403="Yes",IF(#REF!="","P",""),""),"")</f>
        <v/>
      </c>
      <c r="AD403" s="93" t="str">
        <f t="shared" si="93"/>
        <v/>
      </c>
      <c r="AE403" s="93" t="str">
        <f t="shared" si="94"/>
        <v/>
      </c>
      <c r="AF403" s="93" t="str">
        <f t="shared" si="95"/>
        <v/>
      </c>
      <c r="BO403" s="64" t="str">
        <f t="shared" si="96"/>
        <v/>
      </c>
      <c r="BP403" s="64" t="str">
        <f t="shared" si="97"/>
        <v/>
      </c>
      <c r="BQ403" s="64" t="str">
        <f t="shared" si="98"/>
        <v/>
      </c>
      <c r="BR403" s="64" t="str">
        <f t="shared" si="99"/>
        <v/>
      </c>
      <c r="BU403" s="64" t="str">
        <f t="shared" si="100"/>
        <v/>
      </c>
      <c r="CY403" s="38" t="str">
        <f t="shared" si="103"/>
        <v>P</v>
      </c>
    </row>
    <row r="404" spans="1:103" ht="20.100000000000001" customHeight="1" x14ac:dyDescent="0.3">
      <c r="A404" s="82">
        <f>ROW()</f>
        <v>404</v>
      </c>
      <c r="B404" s="129" t="str">
        <f t="shared" si="101"/>
        <v/>
      </c>
      <c r="C404" s="129" t="str">
        <f t="shared" si="90"/>
        <v/>
      </c>
      <c r="D404" s="129" t="str">
        <f>IF(C404="","",COUNTIFS(C$11:C404,"&gt;0"))</f>
        <v/>
      </c>
      <c r="E404" s="52"/>
      <c r="F404" s="53"/>
      <c r="G404" s="53"/>
      <c r="H404" s="52"/>
      <c r="I404" s="163"/>
      <c r="J404" s="63"/>
      <c r="K404" s="246"/>
      <c r="L404" s="245" t="str">
        <f t="shared" si="104"/>
        <v/>
      </c>
      <c r="M404" s="173" t="str">
        <f>IFERROR(VLOOKUP(J404,Lists!J$4:L$653,2,FALSE),"")</f>
        <v/>
      </c>
      <c r="N404" s="174" t="str">
        <f>IFERROR(VLOOKUP(J404,Lists!J$4:L$653,3,FALSE),"")</f>
        <v/>
      </c>
      <c r="O404" s="175" t="str">
        <f t="shared" si="102"/>
        <v/>
      </c>
      <c r="P404" s="61"/>
      <c r="Q404" s="164"/>
      <c r="R404" s="164"/>
      <c r="S404" s="85"/>
      <c r="T404" s="97"/>
      <c r="U404" s="52"/>
      <c r="V404" s="85"/>
      <c r="W404" s="98"/>
      <c r="X404" s="107"/>
      <c r="Y404" s="79" t="str">
        <f>IFERROR(VLOOKUP(I404,Lists!A$4:B$11,2,FALSE),"")</f>
        <v/>
      </c>
      <c r="Z404" s="79" t="str">
        <f>IFERROR(VLOOKUP(#REF!,Lists!A$12:B$67,2,FALSE),"")</f>
        <v/>
      </c>
      <c r="AA404" s="82" t="str">
        <f t="shared" si="91"/>
        <v>P</v>
      </c>
      <c r="AB404" s="93" t="str">
        <f t="shared" si="92"/>
        <v>P</v>
      </c>
      <c r="AC404" s="93" t="str">
        <f>IF(L404&lt;&gt;0,IF(S404="Yes",IF(#REF!="","P",""),""),"")</f>
        <v/>
      </c>
      <c r="AD404" s="93" t="str">
        <f t="shared" si="93"/>
        <v/>
      </c>
      <c r="AE404" s="93" t="str">
        <f t="shared" si="94"/>
        <v/>
      </c>
      <c r="AF404" s="93" t="str">
        <f t="shared" si="95"/>
        <v/>
      </c>
      <c r="BO404" s="64" t="str">
        <f t="shared" si="96"/>
        <v/>
      </c>
      <c r="BP404" s="64" t="str">
        <f t="shared" si="97"/>
        <v/>
      </c>
      <c r="BQ404" s="64" t="str">
        <f t="shared" si="98"/>
        <v/>
      </c>
      <c r="BR404" s="64" t="str">
        <f t="shared" si="99"/>
        <v/>
      </c>
      <c r="BU404" s="64" t="str">
        <f t="shared" si="100"/>
        <v/>
      </c>
      <c r="CY404" s="38" t="str">
        <f t="shared" si="103"/>
        <v>P</v>
      </c>
    </row>
    <row r="405" spans="1:103" ht="20.100000000000001" customHeight="1" x14ac:dyDescent="0.3">
      <c r="A405" s="82">
        <f>ROW()</f>
        <v>405</v>
      </c>
      <c r="B405" s="129" t="str">
        <f t="shared" si="101"/>
        <v/>
      </c>
      <c r="C405" s="129" t="str">
        <f t="shared" si="90"/>
        <v/>
      </c>
      <c r="D405" s="129" t="str">
        <f>IF(C405="","",COUNTIFS(C$11:C405,"&gt;0"))</f>
        <v/>
      </c>
      <c r="E405" s="52"/>
      <c r="F405" s="53"/>
      <c r="G405" s="53"/>
      <c r="H405" s="52"/>
      <c r="I405" s="163"/>
      <c r="J405" s="63"/>
      <c r="K405" s="246"/>
      <c r="L405" s="245" t="str">
        <f t="shared" si="104"/>
        <v/>
      </c>
      <c r="M405" s="173" t="str">
        <f>IFERROR(VLOOKUP(J405,Lists!J$4:L$653,2,FALSE),"")</f>
        <v/>
      </c>
      <c r="N405" s="174" t="str">
        <f>IFERROR(VLOOKUP(J405,Lists!J$4:L$653,3,FALSE),"")</f>
        <v/>
      </c>
      <c r="O405" s="175" t="str">
        <f t="shared" si="102"/>
        <v/>
      </c>
      <c r="P405" s="61"/>
      <c r="Q405" s="164"/>
      <c r="R405" s="164"/>
      <c r="S405" s="85"/>
      <c r="T405" s="97"/>
      <c r="U405" s="52"/>
      <c r="V405" s="85"/>
      <c r="W405" s="98"/>
      <c r="X405" s="107"/>
      <c r="Y405" s="79" t="str">
        <f>IFERROR(VLOOKUP(I405,Lists!A$4:B$11,2,FALSE),"")</f>
        <v/>
      </c>
      <c r="Z405" s="79" t="str">
        <f>IFERROR(VLOOKUP(#REF!,Lists!A$12:B$67,2,FALSE),"")</f>
        <v/>
      </c>
      <c r="AA405" s="82" t="str">
        <f t="shared" si="91"/>
        <v>P</v>
      </c>
      <c r="AB405" s="93" t="str">
        <f t="shared" si="92"/>
        <v>P</v>
      </c>
      <c r="AC405" s="93" t="str">
        <f>IF(L405&lt;&gt;0,IF(S405="Yes",IF(#REF!="","P",""),""),"")</f>
        <v/>
      </c>
      <c r="AD405" s="93" t="str">
        <f t="shared" si="93"/>
        <v/>
      </c>
      <c r="AE405" s="93" t="str">
        <f t="shared" si="94"/>
        <v/>
      </c>
      <c r="AF405" s="93" t="str">
        <f t="shared" si="95"/>
        <v/>
      </c>
      <c r="BO405" s="64" t="str">
        <f t="shared" si="96"/>
        <v/>
      </c>
      <c r="BP405" s="64" t="str">
        <f t="shared" si="97"/>
        <v/>
      </c>
      <c r="BQ405" s="64" t="str">
        <f t="shared" si="98"/>
        <v/>
      </c>
      <c r="BR405" s="64" t="str">
        <f t="shared" si="99"/>
        <v/>
      </c>
      <c r="BU405" s="64" t="str">
        <f t="shared" si="100"/>
        <v/>
      </c>
      <c r="CY405" s="38" t="str">
        <f t="shared" si="103"/>
        <v>P</v>
      </c>
    </row>
    <row r="406" spans="1:103" ht="20.100000000000001" customHeight="1" x14ac:dyDescent="0.3">
      <c r="A406" s="82">
        <f>ROW()</f>
        <v>406</v>
      </c>
      <c r="B406" s="129" t="str">
        <f t="shared" si="101"/>
        <v/>
      </c>
      <c r="C406" s="129" t="str">
        <f t="shared" si="90"/>
        <v/>
      </c>
      <c r="D406" s="129" t="str">
        <f>IF(C406="","",COUNTIFS(C$11:C406,"&gt;0"))</f>
        <v/>
      </c>
      <c r="E406" s="52"/>
      <c r="F406" s="53"/>
      <c r="G406" s="53"/>
      <c r="H406" s="52"/>
      <c r="I406" s="163"/>
      <c r="J406" s="63"/>
      <c r="K406" s="246"/>
      <c r="L406" s="245" t="str">
        <f t="shared" si="104"/>
        <v/>
      </c>
      <c r="M406" s="173" t="str">
        <f>IFERROR(VLOOKUP(J406,Lists!J$4:L$653,2,FALSE),"")</f>
        <v/>
      </c>
      <c r="N406" s="174" t="str">
        <f>IFERROR(VLOOKUP(J406,Lists!J$4:L$653,3,FALSE),"")</f>
        <v/>
      </c>
      <c r="O406" s="175" t="str">
        <f t="shared" si="102"/>
        <v/>
      </c>
      <c r="P406" s="61"/>
      <c r="Q406" s="164"/>
      <c r="R406" s="164"/>
      <c r="S406" s="85"/>
      <c r="T406" s="97"/>
      <c r="U406" s="52"/>
      <c r="V406" s="85"/>
      <c r="W406" s="98"/>
      <c r="X406" s="107"/>
      <c r="Y406" s="79" t="str">
        <f>IFERROR(VLOOKUP(I406,Lists!A$4:B$11,2,FALSE),"")</f>
        <v/>
      </c>
      <c r="Z406" s="79" t="str">
        <f>IFERROR(VLOOKUP(#REF!,Lists!A$12:B$67,2,FALSE),"")</f>
        <v/>
      </c>
      <c r="AA406" s="82" t="str">
        <f t="shared" si="91"/>
        <v>P</v>
      </c>
      <c r="AB406" s="93" t="str">
        <f t="shared" si="92"/>
        <v>P</v>
      </c>
      <c r="AC406" s="93" t="str">
        <f>IF(L406&lt;&gt;0,IF(S406="Yes",IF(#REF!="","P",""),""),"")</f>
        <v/>
      </c>
      <c r="AD406" s="93" t="str">
        <f t="shared" si="93"/>
        <v/>
      </c>
      <c r="AE406" s="93" t="str">
        <f t="shared" si="94"/>
        <v/>
      </c>
      <c r="AF406" s="93" t="str">
        <f t="shared" si="95"/>
        <v/>
      </c>
      <c r="BO406" s="64" t="str">
        <f t="shared" si="96"/>
        <v/>
      </c>
      <c r="BP406" s="64" t="str">
        <f t="shared" si="97"/>
        <v/>
      </c>
      <c r="BQ406" s="64" t="str">
        <f t="shared" si="98"/>
        <v/>
      </c>
      <c r="BR406" s="64" t="str">
        <f t="shared" si="99"/>
        <v/>
      </c>
      <c r="BU406" s="64" t="str">
        <f t="shared" si="100"/>
        <v/>
      </c>
      <c r="CY406" s="38" t="str">
        <f t="shared" si="103"/>
        <v>P</v>
      </c>
    </row>
    <row r="407" spans="1:103" ht="20.100000000000001" customHeight="1" x14ac:dyDescent="0.3">
      <c r="A407" s="82">
        <f>ROW()</f>
        <v>407</v>
      </c>
      <c r="B407" s="129" t="str">
        <f t="shared" si="101"/>
        <v/>
      </c>
      <c r="C407" s="129" t="str">
        <f t="shared" si="90"/>
        <v/>
      </c>
      <c r="D407" s="129" t="str">
        <f>IF(C407="","",COUNTIFS(C$11:C407,"&gt;0"))</f>
        <v/>
      </c>
      <c r="E407" s="52"/>
      <c r="F407" s="53"/>
      <c r="G407" s="53"/>
      <c r="H407" s="52"/>
      <c r="I407" s="163"/>
      <c r="J407" s="63"/>
      <c r="K407" s="246"/>
      <c r="L407" s="245" t="str">
        <f t="shared" si="104"/>
        <v/>
      </c>
      <c r="M407" s="173" t="str">
        <f>IFERROR(VLOOKUP(J407,Lists!J$4:L$653,2,FALSE),"")</f>
        <v/>
      </c>
      <c r="N407" s="174" t="str">
        <f>IFERROR(VLOOKUP(J407,Lists!J$4:L$653,3,FALSE),"")</f>
        <v/>
      </c>
      <c r="O407" s="175" t="str">
        <f t="shared" si="102"/>
        <v/>
      </c>
      <c r="P407" s="61"/>
      <c r="Q407" s="164"/>
      <c r="R407" s="164"/>
      <c r="S407" s="85"/>
      <c r="T407" s="97"/>
      <c r="U407" s="52"/>
      <c r="V407" s="85"/>
      <c r="W407" s="98"/>
      <c r="X407" s="107"/>
      <c r="Y407" s="79" t="str">
        <f>IFERROR(VLOOKUP(I407,Lists!A$4:B$11,2,FALSE),"")</f>
        <v/>
      </c>
      <c r="Z407" s="79" t="str">
        <f>IFERROR(VLOOKUP(#REF!,Lists!A$12:B$67,2,FALSE),"")</f>
        <v/>
      </c>
      <c r="AA407" s="82" t="str">
        <f t="shared" si="91"/>
        <v>P</v>
      </c>
      <c r="AB407" s="93" t="str">
        <f t="shared" si="92"/>
        <v>P</v>
      </c>
      <c r="AC407" s="93" t="str">
        <f>IF(L407&lt;&gt;0,IF(S407="Yes",IF(#REF!="","P",""),""),"")</f>
        <v/>
      </c>
      <c r="AD407" s="93" t="str">
        <f t="shared" si="93"/>
        <v/>
      </c>
      <c r="AE407" s="93" t="str">
        <f t="shared" si="94"/>
        <v/>
      </c>
      <c r="AF407" s="93" t="str">
        <f t="shared" si="95"/>
        <v/>
      </c>
      <c r="BO407" s="64" t="str">
        <f t="shared" si="96"/>
        <v/>
      </c>
      <c r="BP407" s="64" t="str">
        <f t="shared" si="97"/>
        <v/>
      </c>
      <c r="BQ407" s="64" t="str">
        <f t="shared" si="98"/>
        <v/>
      </c>
      <c r="BR407" s="64" t="str">
        <f t="shared" si="99"/>
        <v/>
      </c>
      <c r="BU407" s="64" t="str">
        <f t="shared" si="100"/>
        <v/>
      </c>
      <c r="CY407" s="38" t="str">
        <f t="shared" si="103"/>
        <v>P</v>
      </c>
    </row>
    <row r="408" spans="1:103" ht="20.100000000000001" customHeight="1" x14ac:dyDescent="0.3">
      <c r="A408" s="82">
        <f>ROW()</f>
        <v>408</v>
      </c>
      <c r="B408" s="129" t="str">
        <f t="shared" si="101"/>
        <v/>
      </c>
      <c r="C408" s="129" t="str">
        <f t="shared" si="90"/>
        <v/>
      </c>
      <c r="D408" s="129" t="str">
        <f>IF(C408="","",COUNTIFS(C$11:C408,"&gt;0"))</f>
        <v/>
      </c>
      <c r="E408" s="52"/>
      <c r="F408" s="53"/>
      <c r="G408" s="53"/>
      <c r="H408" s="52"/>
      <c r="I408" s="163"/>
      <c r="J408" s="63"/>
      <c r="K408" s="246"/>
      <c r="L408" s="245" t="str">
        <f t="shared" si="104"/>
        <v/>
      </c>
      <c r="M408" s="173" t="str">
        <f>IFERROR(VLOOKUP(J408,Lists!J$4:L$653,2,FALSE),"")</f>
        <v/>
      </c>
      <c r="N408" s="174" t="str">
        <f>IFERROR(VLOOKUP(J408,Lists!J$4:L$653,3,FALSE),"")</f>
        <v/>
      </c>
      <c r="O408" s="175" t="str">
        <f t="shared" si="102"/>
        <v/>
      </c>
      <c r="P408" s="61"/>
      <c r="Q408" s="164"/>
      <c r="R408" s="164"/>
      <c r="S408" s="85"/>
      <c r="T408" s="97"/>
      <c r="U408" s="52"/>
      <c r="V408" s="85"/>
      <c r="W408" s="98"/>
      <c r="X408" s="107"/>
      <c r="Y408" s="79" t="str">
        <f>IFERROR(VLOOKUP(I408,Lists!A$4:B$11,2,FALSE),"")</f>
        <v/>
      </c>
      <c r="Z408" s="79" t="str">
        <f>IFERROR(VLOOKUP(#REF!,Lists!A$12:B$67,2,FALSE),"")</f>
        <v/>
      </c>
      <c r="AA408" s="82" t="str">
        <f t="shared" si="91"/>
        <v>P</v>
      </c>
      <c r="AB408" s="93" t="str">
        <f t="shared" si="92"/>
        <v>P</v>
      </c>
      <c r="AC408" s="93" t="str">
        <f>IF(L408&lt;&gt;0,IF(S408="Yes",IF(#REF!="","P",""),""),"")</f>
        <v/>
      </c>
      <c r="AD408" s="93" t="str">
        <f t="shared" si="93"/>
        <v/>
      </c>
      <c r="AE408" s="93" t="str">
        <f t="shared" si="94"/>
        <v/>
      </c>
      <c r="AF408" s="93" t="str">
        <f t="shared" si="95"/>
        <v/>
      </c>
      <c r="BO408" s="64" t="str">
        <f t="shared" si="96"/>
        <v/>
      </c>
      <c r="BP408" s="64" t="str">
        <f t="shared" si="97"/>
        <v/>
      </c>
      <c r="BQ408" s="64" t="str">
        <f t="shared" si="98"/>
        <v/>
      </c>
      <c r="BR408" s="64" t="str">
        <f t="shared" si="99"/>
        <v/>
      </c>
      <c r="BU408" s="64" t="str">
        <f t="shared" si="100"/>
        <v/>
      </c>
      <c r="CY408" s="38" t="str">
        <f t="shared" si="103"/>
        <v>P</v>
      </c>
    </row>
    <row r="409" spans="1:103" ht="20.100000000000001" customHeight="1" x14ac:dyDescent="0.3">
      <c r="A409" s="82">
        <f>ROW()</f>
        <v>409</v>
      </c>
      <c r="B409" s="129" t="str">
        <f t="shared" si="101"/>
        <v/>
      </c>
      <c r="C409" s="129" t="str">
        <f t="shared" si="90"/>
        <v/>
      </c>
      <c r="D409" s="129" t="str">
        <f>IF(C409="","",COUNTIFS(C$11:C409,"&gt;0"))</f>
        <v/>
      </c>
      <c r="E409" s="52"/>
      <c r="F409" s="53"/>
      <c r="G409" s="53"/>
      <c r="H409" s="52"/>
      <c r="I409" s="163"/>
      <c r="J409" s="63"/>
      <c r="K409" s="246"/>
      <c r="L409" s="245" t="str">
        <f t="shared" si="104"/>
        <v/>
      </c>
      <c r="M409" s="173" t="str">
        <f>IFERROR(VLOOKUP(J409,Lists!J$4:L$653,2,FALSE),"")</f>
        <v/>
      </c>
      <c r="N409" s="174" t="str">
        <f>IFERROR(VLOOKUP(J409,Lists!J$4:L$653,3,FALSE),"")</f>
        <v/>
      </c>
      <c r="O409" s="175" t="str">
        <f t="shared" si="102"/>
        <v/>
      </c>
      <c r="P409" s="61"/>
      <c r="Q409" s="164"/>
      <c r="R409" s="164"/>
      <c r="S409" s="85"/>
      <c r="T409" s="97"/>
      <c r="U409" s="52"/>
      <c r="V409" s="85"/>
      <c r="W409" s="98"/>
      <c r="X409" s="107"/>
      <c r="Y409" s="79" t="str">
        <f>IFERROR(VLOOKUP(I409,Lists!A$4:B$11,2,FALSE),"")</f>
        <v/>
      </c>
      <c r="Z409" s="79" t="str">
        <f>IFERROR(VLOOKUP(#REF!,Lists!A$12:B$67,2,FALSE),"")</f>
        <v/>
      </c>
      <c r="AA409" s="82" t="str">
        <f t="shared" si="91"/>
        <v>P</v>
      </c>
      <c r="AB409" s="93" t="str">
        <f t="shared" si="92"/>
        <v>P</v>
      </c>
      <c r="AC409" s="93" t="str">
        <f>IF(L409&lt;&gt;0,IF(S409="Yes",IF(#REF!="","P",""),""),"")</f>
        <v/>
      </c>
      <c r="AD409" s="93" t="str">
        <f t="shared" si="93"/>
        <v/>
      </c>
      <c r="AE409" s="93" t="str">
        <f t="shared" si="94"/>
        <v/>
      </c>
      <c r="AF409" s="93" t="str">
        <f t="shared" si="95"/>
        <v/>
      </c>
      <c r="BO409" s="64" t="str">
        <f t="shared" si="96"/>
        <v/>
      </c>
      <c r="BP409" s="64" t="str">
        <f t="shared" si="97"/>
        <v/>
      </c>
      <c r="BQ409" s="64" t="str">
        <f t="shared" si="98"/>
        <v/>
      </c>
      <c r="BR409" s="64" t="str">
        <f t="shared" si="99"/>
        <v/>
      </c>
      <c r="BU409" s="64" t="str">
        <f t="shared" si="100"/>
        <v/>
      </c>
      <c r="CY409" s="38" t="str">
        <f t="shared" si="103"/>
        <v>P</v>
      </c>
    </row>
    <row r="410" spans="1:103" ht="20.100000000000001" customHeight="1" x14ac:dyDescent="0.3">
      <c r="A410" s="82">
        <f>ROW()</f>
        <v>410</v>
      </c>
      <c r="B410" s="129" t="str">
        <f t="shared" si="101"/>
        <v/>
      </c>
      <c r="C410" s="129" t="str">
        <f t="shared" si="90"/>
        <v/>
      </c>
      <c r="D410" s="129" t="str">
        <f>IF(C410="","",COUNTIFS(C$11:C410,"&gt;0"))</f>
        <v/>
      </c>
      <c r="E410" s="52"/>
      <c r="F410" s="53"/>
      <c r="G410" s="53"/>
      <c r="H410" s="52"/>
      <c r="I410" s="163"/>
      <c r="J410" s="63"/>
      <c r="K410" s="246"/>
      <c r="L410" s="245" t="str">
        <f t="shared" si="104"/>
        <v/>
      </c>
      <c r="M410" s="173" t="str">
        <f>IFERROR(VLOOKUP(J410,Lists!J$4:L$653,2,FALSE),"")</f>
        <v/>
      </c>
      <c r="N410" s="174" t="str">
        <f>IFERROR(VLOOKUP(J410,Lists!J$4:L$653,3,FALSE),"")</f>
        <v/>
      </c>
      <c r="O410" s="175" t="str">
        <f t="shared" si="102"/>
        <v/>
      </c>
      <c r="P410" s="61"/>
      <c r="Q410" s="164"/>
      <c r="R410" s="164"/>
      <c r="S410" s="85"/>
      <c r="T410" s="97"/>
      <c r="U410" s="52"/>
      <c r="V410" s="85"/>
      <c r="W410" s="98"/>
      <c r="X410" s="107"/>
      <c r="Y410" s="79" t="str">
        <f>IFERROR(VLOOKUP(I410,Lists!A$4:B$11,2,FALSE),"")</f>
        <v/>
      </c>
      <c r="Z410" s="79" t="str">
        <f>IFERROR(VLOOKUP(#REF!,Lists!A$12:B$67,2,FALSE),"")</f>
        <v/>
      </c>
      <c r="AA410" s="82" t="str">
        <f t="shared" si="91"/>
        <v>P</v>
      </c>
      <c r="AB410" s="93" t="str">
        <f t="shared" si="92"/>
        <v>P</v>
      </c>
      <c r="AC410" s="93" t="str">
        <f>IF(L410&lt;&gt;0,IF(S410="Yes",IF(#REF!="","P",""),""),"")</f>
        <v/>
      </c>
      <c r="AD410" s="93" t="str">
        <f t="shared" si="93"/>
        <v/>
      </c>
      <c r="AE410" s="93" t="str">
        <f t="shared" si="94"/>
        <v/>
      </c>
      <c r="AF410" s="93" t="str">
        <f t="shared" si="95"/>
        <v/>
      </c>
      <c r="BO410" s="64" t="str">
        <f t="shared" si="96"/>
        <v/>
      </c>
      <c r="BP410" s="64" t="str">
        <f t="shared" si="97"/>
        <v/>
      </c>
      <c r="BQ410" s="64" t="str">
        <f t="shared" si="98"/>
        <v/>
      </c>
      <c r="BR410" s="64" t="str">
        <f t="shared" si="99"/>
        <v/>
      </c>
      <c r="BU410" s="64" t="str">
        <f t="shared" si="100"/>
        <v/>
      </c>
      <c r="CY410" s="38" t="str">
        <f t="shared" si="103"/>
        <v>P</v>
      </c>
    </row>
    <row r="411" spans="1:103" ht="20.100000000000001" customHeight="1" x14ac:dyDescent="0.3">
      <c r="A411" s="82">
        <f>ROW()</f>
        <v>411</v>
      </c>
      <c r="B411" s="129" t="str">
        <f t="shared" si="101"/>
        <v/>
      </c>
      <c r="C411" s="129" t="str">
        <f t="shared" si="90"/>
        <v/>
      </c>
      <c r="D411" s="129" t="str">
        <f>IF(C411="","",COUNTIFS(C$11:C411,"&gt;0"))</f>
        <v/>
      </c>
      <c r="E411" s="52"/>
      <c r="F411" s="53"/>
      <c r="G411" s="53"/>
      <c r="H411" s="52"/>
      <c r="I411" s="163"/>
      <c r="J411" s="63"/>
      <c r="K411" s="246"/>
      <c r="L411" s="245" t="str">
        <f t="shared" si="104"/>
        <v/>
      </c>
      <c r="M411" s="173" t="str">
        <f>IFERROR(VLOOKUP(J411,Lists!J$4:L$653,2,FALSE),"")</f>
        <v/>
      </c>
      <c r="N411" s="174" t="str">
        <f>IFERROR(VLOOKUP(J411,Lists!J$4:L$653,3,FALSE),"")</f>
        <v/>
      </c>
      <c r="O411" s="175" t="str">
        <f t="shared" si="102"/>
        <v/>
      </c>
      <c r="P411" s="61"/>
      <c r="Q411" s="164"/>
      <c r="R411" s="164"/>
      <c r="S411" s="85"/>
      <c r="T411" s="97"/>
      <c r="U411" s="52"/>
      <c r="V411" s="85"/>
      <c r="W411" s="98"/>
      <c r="X411" s="107"/>
      <c r="Y411" s="79" t="str">
        <f>IFERROR(VLOOKUP(I411,Lists!A$4:B$11,2,FALSE),"")</f>
        <v/>
      </c>
      <c r="Z411" s="79" t="str">
        <f>IFERROR(VLOOKUP(#REF!,Lists!A$12:B$67,2,FALSE),"")</f>
        <v/>
      </c>
      <c r="AA411" s="82" t="str">
        <f t="shared" si="91"/>
        <v>P</v>
      </c>
      <c r="AB411" s="93" t="str">
        <f t="shared" si="92"/>
        <v>P</v>
      </c>
      <c r="AC411" s="93" t="str">
        <f>IF(L411&lt;&gt;0,IF(S411="Yes",IF(#REF!="","P",""),""),"")</f>
        <v/>
      </c>
      <c r="AD411" s="93" t="str">
        <f t="shared" si="93"/>
        <v/>
      </c>
      <c r="AE411" s="93" t="str">
        <f t="shared" si="94"/>
        <v/>
      </c>
      <c r="AF411" s="93" t="str">
        <f t="shared" si="95"/>
        <v/>
      </c>
      <c r="BO411" s="64" t="str">
        <f t="shared" si="96"/>
        <v/>
      </c>
      <c r="BP411" s="64" t="str">
        <f t="shared" si="97"/>
        <v/>
      </c>
      <c r="BQ411" s="64" t="str">
        <f t="shared" si="98"/>
        <v/>
      </c>
      <c r="BR411" s="64" t="str">
        <f t="shared" si="99"/>
        <v/>
      </c>
      <c r="BU411" s="64" t="str">
        <f t="shared" si="100"/>
        <v/>
      </c>
      <c r="CY411" s="38" t="str">
        <f t="shared" si="103"/>
        <v>P</v>
      </c>
    </row>
    <row r="412" spans="1:103" ht="20.100000000000001" customHeight="1" x14ac:dyDescent="0.3">
      <c r="A412" s="82">
        <f>ROW()</f>
        <v>412</v>
      </c>
      <c r="B412" s="129" t="str">
        <f t="shared" si="101"/>
        <v/>
      </c>
      <c r="C412" s="129" t="str">
        <f t="shared" si="90"/>
        <v/>
      </c>
      <c r="D412" s="129" t="str">
        <f>IF(C412="","",COUNTIFS(C$11:C412,"&gt;0"))</f>
        <v/>
      </c>
      <c r="E412" s="52"/>
      <c r="F412" s="53"/>
      <c r="G412" s="53"/>
      <c r="H412" s="52"/>
      <c r="I412" s="163"/>
      <c r="J412" s="63"/>
      <c r="K412" s="246"/>
      <c r="L412" s="245" t="str">
        <f t="shared" si="104"/>
        <v/>
      </c>
      <c r="M412" s="173" t="str">
        <f>IFERROR(VLOOKUP(J412,Lists!J$4:L$653,2,FALSE),"")</f>
        <v/>
      </c>
      <c r="N412" s="174" t="str">
        <f>IFERROR(VLOOKUP(J412,Lists!J$4:L$653,3,FALSE),"")</f>
        <v/>
      </c>
      <c r="O412" s="175" t="str">
        <f t="shared" si="102"/>
        <v/>
      </c>
      <c r="P412" s="61"/>
      <c r="Q412" s="164"/>
      <c r="R412" s="164"/>
      <c r="S412" s="85"/>
      <c r="T412" s="97"/>
      <c r="U412" s="52"/>
      <c r="V412" s="85"/>
      <c r="W412" s="98"/>
      <c r="X412" s="107"/>
      <c r="Y412" s="79" t="str">
        <f>IFERROR(VLOOKUP(I412,Lists!A$4:B$11,2,FALSE),"")</f>
        <v/>
      </c>
      <c r="Z412" s="79" t="str">
        <f>IFERROR(VLOOKUP(#REF!,Lists!A$12:B$67,2,FALSE),"")</f>
        <v/>
      </c>
      <c r="AA412" s="82" t="str">
        <f t="shared" si="91"/>
        <v>P</v>
      </c>
      <c r="AB412" s="93" t="str">
        <f t="shared" si="92"/>
        <v>P</v>
      </c>
      <c r="AC412" s="93" t="str">
        <f>IF(L412&lt;&gt;0,IF(S412="Yes",IF(#REF!="","P",""),""),"")</f>
        <v/>
      </c>
      <c r="AD412" s="93" t="str">
        <f t="shared" si="93"/>
        <v/>
      </c>
      <c r="AE412" s="93" t="str">
        <f t="shared" si="94"/>
        <v/>
      </c>
      <c r="AF412" s="93" t="str">
        <f t="shared" si="95"/>
        <v/>
      </c>
      <c r="BO412" s="64" t="str">
        <f t="shared" si="96"/>
        <v/>
      </c>
      <c r="BP412" s="64" t="str">
        <f t="shared" si="97"/>
        <v/>
      </c>
      <c r="BQ412" s="64" t="str">
        <f t="shared" si="98"/>
        <v/>
      </c>
      <c r="BR412" s="64" t="str">
        <f t="shared" si="99"/>
        <v/>
      </c>
      <c r="BU412" s="64" t="str">
        <f t="shared" si="100"/>
        <v/>
      </c>
      <c r="CY412" s="38" t="str">
        <f t="shared" si="103"/>
        <v>P</v>
      </c>
    </row>
    <row r="413" spans="1:103" ht="20.100000000000001" customHeight="1" x14ac:dyDescent="0.3">
      <c r="A413" s="82">
        <f>ROW()</f>
        <v>413</v>
      </c>
      <c r="B413" s="129" t="str">
        <f t="shared" si="101"/>
        <v/>
      </c>
      <c r="C413" s="129" t="str">
        <f t="shared" si="90"/>
        <v/>
      </c>
      <c r="D413" s="129" t="str">
        <f>IF(C413="","",COUNTIFS(C$11:C413,"&gt;0"))</f>
        <v/>
      </c>
      <c r="E413" s="52"/>
      <c r="F413" s="53"/>
      <c r="G413" s="53"/>
      <c r="H413" s="52"/>
      <c r="I413" s="163"/>
      <c r="J413" s="63"/>
      <c r="K413" s="246"/>
      <c r="L413" s="245" t="str">
        <f t="shared" si="104"/>
        <v/>
      </c>
      <c r="M413" s="173" t="str">
        <f>IFERROR(VLOOKUP(J413,Lists!J$4:L$653,2,FALSE),"")</f>
        <v/>
      </c>
      <c r="N413" s="174" t="str">
        <f>IFERROR(VLOOKUP(J413,Lists!J$4:L$653,3,FALSE),"")</f>
        <v/>
      </c>
      <c r="O413" s="175" t="str">
        <f t="shared" si="102"/>
        <v/>
      </c>
      <c r="P413" s="61"/>
      <c r="Q413" s="164"/>
      <c r="R413" s="164"/>
      <c r="S413" s="85"/>
      <c r="T413" s="97"/>
      <c r="U413" s="52"/>
      <c r="V413" s="85"/>
      <c r="W413" s="98"/>
      <c r="X413" s="107"/>
      <c r="Y413" s="79" t="str">
        <f>IFERROR(VLOOKUP(I413,Lists!A$4:B$11,2,FALSE),"")</f>
        <v/>
      </c>
      <c r="Z413" s="79" t="str">
        <f>IFERROR(VLOOKUP(#REF!,Lists!A$12:B$67,2,FALSE),"")</f>
        <v/>
      </c>
      <c r="AA413" s="82" t="str">
        <f t="shared" si="91"/>
        <v>P</v>
      </c>
      <c r="AB413" s="93" t="str">
        <f t="shared" si="92"/>
        <v>P</v>
      </c>
      <c r="AC413" s="93" t="str">
        <f>IF(L413&lt;&gt;0,IF(S413="Yes",IF(#REF!="","P",""),""),"")</f>
        <v/>
      </c>
      <c r="AD413" s="93" t="str">
        <f t="shared" si="93"/>
        <v/>
      </c>
      <c r="AE413" s="93" t="str">
        <f t="shared" si="94"/>
        <v/>
      </c>
      <c r="AF413" s="93" t="str">
        <f t="shared" si="95"/>
        <v/>
      </c>
      <c r="BO413" s="64" t="str">
        <f t="shared" si="96"/>
        <v/>
      </c>
      <c r="BP413" s="64" t="str">
        <f t="shared" si="97"/>
        <v/>
      </c>
      <c r="BQ413" s="64" t="str">
        <f t="shared" si="98"/>
        <v/>
      </c>
      <c r="BR413" s="64" t="str">
        <f t="shared" si="99"/>
        <v/>
      </c>
      <c r="BU413" s="64" t="str">
        <f t="shared" si="100"/>
        <v/>
      </c>
      <c r="CY413" s="38" t="str">
        <f t="shared" si="103"/>
        <v>P</v>
      </c>
    </row>
    <row r="414" spans="1:103" ht="20.100000000000001" customHeight="1" x14ac:dyDescent="0.3">
      <c r="A414" s="82">
        <f>ROW()</f>
        <v>414</v>
      </c>
      <c r="B414" s="129" t="str">
        <f t="shared" si="101"/>
        <v/>
      </c>
      <c r="C414" s="129" t="str">
        <f t="shared" si="90"/>
        <v/>
      </c>
      <c r="D414" s="129" t="str">
        <f>IF(C414="","",COUNTIFS(C$11:C414,"&gt;0"))</f>
        <v/>
      </c>
      <c r="E414" s="52"/>
      <c r="F414" s="53"/>
      <c r="G414" s="53"/>
      <c r="H414" s="52"/>
      <c r="I414" s="163"/>
      <c r="J414" s="63"/>
      <c r="K414" s="246"/>
      <c r="L414" s="245" t="str">
        <f t="shared" si="104"/>
        <v/>
      </c>
      <c r="M414" s="173" t="str">
        <f>IFERROR(VLOOKUP(J414,Lists!J$4:L$653,2,FALSE),"")</f>
        <v/>
      </c>
      <c r="N414" s="174" t="str">
        <f>IFERROR(VLOOKUP(J414,Lists!J$4:L$653,3,FALSE),"")</f>
        <v/>
      </c>
      <c r="O414" s="175" t="str">
        <f t="shared" si="102"/>
        <v/>
      </c>
      <c r="P414" s="61"/>
      <c r="Q414" s="164"/>
      <c r="R414" s="164"/>
      <c r="S414" s="85"/>
      <c r="T414" s="97"/>
      <c r="U414" s="52"/>
      <c r="V414" s="85"/>
      <c r="W414" s="98"/>
      <c r="X414" s="107"/>
      <c r="Y414" s="79" t="str">
        <f>IFERROR(VLOOKUP(I414,Lists!A$4:B$11,2,FALSE),"")</f>
        <v/>
      </c>
      <c r="Z414" s="79" t="str">
        <f>IFERROR(VLOOKUP(#REF!,Lists!A$12:B$67,2,FALSE),"")</f>
        <v/>
      </c>
      <c r="AA414" s="82" t="str">
        <f t="shared" si="91"/>
        <v>P</v>
      </c>
      <c r="AB414" s="93" t="str">
        <f t="shared" si="92"/>
        <v>P</v>
      </c>
      <c r="AC414" s="93" t="str">
        <f>IF(L414&lt;&gt;0,IF(S414="Yes",IF(#REF!="","P",""),""),"")</f>
        <v/>
      </c>
      <c r="AD414" s="93" t="str">
        <f t="shared" si="93"/>
        <v/>
      </c>
      <c r="AE414" s="93" t="str">
        <f t="shared" si="94"/>
        <v/>
      </c>
      <c r="AF414" s="93" t="str">
        <f t="shared" si="95"/>
        <v/>
      </c>
      <c r="BO414" s="64" t="str">
        <f t="shared" si="96"/>
        <v/>
      </c>
      <c r="BP414" s="64" t="str">
        <f t="shared" si="97"/>
        <v/>
      </c>
      <c r="BQ414" s="64" t="str">
        <f t="shared" si="98"/>
        <v/>
      </c>
      <c r="BR414" s="64" t="str">
        <f t="shared" si="99"/>
        <v/>
      </c>
      <c r="BU414" s="64" t="str">
        <f t="shared" si="100"/>
        <v/>
      </c>
      <c r="CY414" s="38" t="str">
        <f t="shared" si="103"/>
        <v>P</v>
      </c>
    </row>
    <row r="415" spans="1:103" ht="20.100000000000001" customHeight="1" x14ac:dyDescent="0.3">
      <c r="A415" s="82">
        <f>ROW()</f>
        <v>415</v>
      </c>
      <c r="B415" s="129" t="str">
        <f t="shared" si="101"/>
        <v/>
      </c>
      <c r="C415" s="129" t="str">
        <f t="shared" si="90"/>
        <v/>
      </c>
      <c r="D415" s="129" t="str">
        <f>IF(C415="","",COUNTIFS(C$11:C415,"&gt;0"))</f>
        <v/>
      </c>
      <c r="E415" s="52"/>
      <c r="F415" s="53"/>
      <c r="G415" s="53"/>
      <c r="H415" s="52"/>
      <c r="I415" s="163"/>
      <c r="J415" s="63"/>
      <c r="K415" s="246"/>
      <c r="L415" s="245" t="str">
        <f t="shared" si="104"/>
        <v/>
      </c>
      <c r="M415" s="173" t="str">
        <f>IFERROR(VLOOKUP(J415,Lists!J$4:L$653,2,FALSE),"")</f>
        <v/>
      </c>
      <c r="N415" s="174" t="str">
        <f>IFERROR(VLOOKUP(J415,Lists!J$4:L$653,3,FALSE),"")</f>
        <v/>
      </c>
      <c r="O415" s="175" t="str">
        <f t="shared" si="102"/>
        <v/>
      </c>
      <c r="P415" s="61"/>
      <c r="Q415" s="164"/>
      <c r="R415" s="164"/>
      <c r="S415" s="85"/>
      <c r="T415" s="97"/>
      <c r="U415" s="52"/>
      <c r="V415" s="85"/>
      <c r="W415" s="98"/>
      <c r="X415" s="107"/>
      <c r="Y415" s="79" t="str">
        <f>IFERROR(VLOOKUP(I415,Lists!A$4:B$11,2,FALSE),"")</f>
        <v/>
      </c>
      <c r="Z415" s="79" t="str">
        <f>IFERROR(VLOOKUP(#REF!,Lists!A$12:B$67,2,FALSE),"")</f>
        <v/>
      </c>
      <c r="AA415" s="82" t="str">
        <f t="shared" si="91"/>
        <v>P</v>
      </c>
      <c r="AB415" s="93" t="str">
        <f t="shared" si="92"/>
        <v>P</v>
      </c>
      <c r="AC415" s="93" t="str">
        <f>IF(L415&lt;&gt;0,IF(S415="Yes",IF(#REF!="","P",""),""),"")</f>
        <v/>
      </c>
      <c r="AD415" s="93" t="str">
        <f t="shared" si="93"/>
        <v/>
      </c>
      <c r="AE415" s="93" t="str">
        <f t="shared" si="94"/>
        <v/>
      </c>
      <c r="AF415" s="93" t="str">
        <f t="shared" si="95"/>
        <v/>
      </c>
      <c r="BO415" s="64" t="str">
        <f t="shared" si="96"/>
        <v/>
      </c>
      <c r="BP415" s="64" t="str">
        <f t="shared" si="97"/>
        <v/>
      </c>
      <c r="BQ415" s="64" t="str">
        <f t="shared" si="98"/>
        <v/>
      </c>
      <c r="BR415" s="64" t="str">
        <f t="shared" si="99"/>
        <v/>
      </c>
      <c r="BU415" s="64" t="str">
        <f t="shared" si="100"/>
        <v/>
      </c>
      <c r="CY415" s="38" t="str">
        <f t="shared" si="103"/>
        <v>P</v>
      </c>
    </row>
    <row r="416" spans="1:103" ht="20.100000000000001" customHeight="1" x14ac:dyDescent="0.3">
      <c r="A416" s="82">
        <f>ROW()</f>
        <v>416</v>
      </c>
      <c r="B416" s="129" t="str">
        <f t="shared" si="101"/>
        <v/>
      </c>
      <c r="C416" s="129" t="str">
        <f t="shared" si="90"/>
        <v/>
      </c>
      <c r="D416" s="129" t="str">
        <f>IF(C416="","",COUNTIFS(C$11:C416,"&gt;0"))</f>
        <v/>
      </c>
      <c r="E416" s="52"/>
      <c r="F416" s="53"/>
      <c r="G416" s="53"/>
      <c r="H416" s="52"/>
      <c r="I416" s="163"/>
      <c r="J416" s="63"/>
      <c r="K416" s="246"/>
      <c r="L416" s="245" t="str">
        <f t="shared" si="104"/>
        <v/>
      </c>
      <c r="M416" s="173" t="str">
        <f>IFERROR(VLOOKUP(J416,Lists!J$4:L$653,2,FALSE),"")</f>
        <v/>
      </c>
      <c r="N416" s="174" t="str">
        <f>IFERROR(VLOOKUP(J416,Lists!J$4:L$653,3,FALSE),"")</f>
        <v/>
      </c>
      <c r="O416" s="175" t="str">
        <f t="shared" si="102"/>
        <v/>
      </c>
      <c r="P416" s="61"/>
      <c r="Q416" s="164"/>
      <c r="R416" s="164"/>
      <c r="S416" s="85"/>
      <c r="T416" s="97"/>
      <c r="U416" s="52"/>
      <c r="V416" s="85"/>
      <c r="W416" s="98"/>
      <c r="X416" s="107"/>
      <c r="Y416" s="79" t="str">
        <f>IFERROR(VLOOKUP(I416,Lists!A$4:B$11,2,FALSE),"")</f>
        <v/>
      </c>
      <c r="Z416" s="79" t="str">
        <f>IFERROR(VLOOKUP(#REF!,Lists!A$12:B$67,2,FALSE),"")</f>
        <v/>
      </c>
      <c r="AA416" s="82" t="str">
        <f t="shared" si="91"/>
        <v>P</v>
      </c>
      <c r="AB416" s="93" t="str">
        <f t="shared" si="92"/>
        <v>P</v>
      </c>
      <c r="AC416" s="93" t="str">
        <f>IF(L416&lt;&gt;0,IF(S416="Yes",IF(#REF!="","P",""),""),"")</f>
        <v/>
      </c>
      <c r="AD416" s="93" t="str">
        <f t="shared" si="93"/>
        <v/>
      </c>
      <c r="AE416" s="93" t="str">
        <f t="shared" si="94"/>
        <v/>
      </c>
      <c r="AF416" s="93" t="str">
        <f t="shared" si="95"/>
        <v/>
      </c>
      <c r="BO416" s="64" t="str">
        <f t="shared" si="96"/>
        <v/>
      </c>
      <c r="BP416" s="64" t="str">
        <f t="shared" si="97"/>
        <v/>
      </c>
      <c r="BQ416" s="64" t="str">
        <f t="shared" si="98"/>
        <v/>
      </c>
      <c r="BR416" s="64" t="str">
        <f t="shared" si="99"/>
        <v/>
      </c>
      <c r="BU416" s="64" t="str">
        <f t="shared" si="100"/>
        <v/>
      </c>
      <c r="CY416" s="38" t="str">
        <f t="shared" si="103"/>
        <v>P</v>
      </c>
    </row>
    <row r="417" spans="1:103" ht="20.100000000000001" customHeight="1" x14ac:dyDescent="0.3">
      <c r="A417" s="82">
        <f>ROW()</f>
        <v>417</v>
      </c>
      <c r="B417" s="129" t="str">
        <f t="shared" si="101"/>
        <v/>
      </c>
      <c r="C417" s="129" t="str">
        <f t="shared" si="90"/>
        <v/>
      </c>
      <c r="D417" s="129" t="str">
        <f>IF(C417="","",COUNTIFS(C$11:C417,"&gt;0"))</f>
        <v/>
      </c>
      <c r="E417" s="52"/>
      <c r="F417" s="53"/>
      <c r="G417" s="53"/>
      <c r="H417" s="52"/>
      <c r="I417" s="163"/>
      <c r="J417" s="63"/>
      <c r="K417" s="246"/>
      <c r="L417" s="245" t="str">
        <f t="shared" si="104"/>
        <v/>
      </c>
      <c r="M417" s="173" t="str">
        <f>IFERROR(VLOOKUP(J417,Lists!J$4:L$653,2,FALSE),"")</f>
        <v/>
      </c>
      <c r="N417" s="174" t="str">
        <f>IFERROR(VLOOKUP(J417,Lists!J$4:L$653,3,FALSE),"")</f>
        <v/>
      </c>
      <c r="O417" s="175" t="str">
        <f t="shared" si="102"/>
        <v/>
      </c>
      <c r="P417" s="61"/>
      <c r="Q417" s="164"/>
      <c r="R417" s="164"/>
      <c r="S417" s="85"/>
      <c r="T417" s="97"/>
      <c r="U417" s="52"/>
      <c r="V417" s="85"/>
      <c r="W417" s="98"/>
      <c r="X417" s="107"/>
      <c r="Y417" s="79" t="str">
        <f>IFERROR(VLOOKUP(I417,Lists!A$4:B$11,2,FALSE),"")</f>
        <v/>
      </c>
      <c r="Z417" s="79" t="str">
        <f>IFERROR(VLOOKUP(#REF!,Lists!A$12:B$67,2,FALSE),"")</f>
        <v/>
      </c>
      <c r="AA417" s="82" t="str">
        <f t="shared" si="91"/>
        <v>P</v>
      </c>
      <c r="AB417" s="93" t="str">
        <f t="shared" si="92"/>
        <v>P</v>
      </c>
      <c r="AC417" s="93" t="str">
        <f>IF(L417&lt;&gt;0,IF(S417="Yes",IF(#REF!="","P",""),""),"")</f>
        <v/>
      </c>
      <c r="AD417" s="93" t="str">
        <f t="shared" si="93"/>
        <v/>
      </c>
      <c r="AE417" s="93" t="str">
        <f t="shared" si="94"/>
        <v/>
      </c>
      <c r="AF417" s="93" t="str">
        <f t="shared" si="95"/>
        <v/>
      </c>
      <c r="BO417" s="64" t="str">
        <f t="shared" si="96"/>
        <v/>
      </c>
      <c r="BP417" s="64" t="str">
        <f t="shared" si="97"/>
        <v/>
      </c>
      <c r="BQ417" s="64" t="str">
        <f t="shared" si="98"/>
        <v/>
      </c>
      <c r="BR417" s="64" t="str">
        <f t="shared" si="99"/>
        <v/>
      </c>
      <c r="BU417" s="64" t="str">
        <f t="shared" si="100"/>
        <v/>
      </c>
      <c r="CY417" s="38" t="str">
        <f t="shared" si="103"/>
        <v>P</v>
      </c>
    </row>
    <row r="418" spans="1:103" ht="20.100000000000001" customHeight="1" x14ac:dyDescent="0.3">
      <c r="A418" s="82">
        <f>ROW()</f>
        <v>418</v>
      </c>
      <c r="B418" s="129" t="str">
        <f t="shared" si="101"/>
        <v/>
      </c>
      <c r="C418" s="129" t="str">
        <f t="shared" si="90"/>
        <v/>
      </c>
      <c r="D418" s="129" t="str">
        <f>IF(C418="","",COUNTIFS(C$11:C418,"&gt;0"))</f>
        <v/>
      </c>
      <c r="E418" s="52"/>
      <c r="F418" s="53"/>
      <c r="G418" s="53"/>
      <c r="H418" s="52"/>
      <c r="I418" s="163"/>
      <c r="J418" s="63"/>
      <c r="K418" s="246"/>
      <c r="L418" s="245" t="str">
        <f t="shared" si="104"/>
        <v/>
      </c>
      <c r="M418" s="173" t="str">
        <f>IFERROR(VLOOKUP(J418,Lists!J$4:L$653,2,FALSE),"")</f>
        <v/>
      </c>
      <c r="N418" s="174" t="str">
        <f>IFERROR(VLOOKUP(J418,Lists!J$4:L$653,3,FALSE),"")</f>
        <v/>
      </c>
      <c r="O418" s="175" t="str">
        <f t="shared" si="102"/>
        <v/>
      </c>
      <c r="P418" s="61"/>
      <c r="Q418" s="164"/>
      <c r="R418" s="164"/>
      <c r="S418" s="85"/>
      <c r="T418" s="97"/>
      <c r="U418" s="52"/>
      <c r="V418" s="85"/>
      <c r="W418" s="98"/>
      <c r="X418" s="107"/>
      <c r="Y418" s="79" t="str">
        <f>IFERROR(VLOOKUP(I418,Lists!A$4:B$11,2,FALSE),"")</f>
        <v/>
      </c>
      <c r="Z418" s="79" t="str">
        <f>IFERROR(VLOOKUP(#REF!,Lists!A$12:B$67,2,FALSE),"")</f>
        <v/>
      </c>
      <c r="AA418" s="82" t="str">
        <f t="shared" si="91"/>
        <v>P</v>
      </c>
      <c r="AB418" s="93" t="str">
        <f t="shared" si="92"/>
        <v>P</v>
      </c>
      <c r="AC418" s="93" t="str">
        <f>IF(L418&lt;&gt;0,IF(S418="Yes",IF(#REF!="","P",""),""),"")</f>
        <v/>
      </c>
      <c r="AD418" s="93" t="str">
        <f t="shared" si="93"/>
        <v/>
      </c>
      <c r="AE418" s="93" t="str">
        <f t="shared" si="94"/>
        <v/>
      </c>
      <c r="AF418" s="93" t="str">
        <f t="shared" si="95"/>
        <v/>
      </c>
      <c r="BO418" s="64" t="str">
        <f t="shared" si="96"/>
        <v/>
      </c>
      <c r="BP418" s="64" t="str">
        <f t="shared" si="97"/>
        <v/>
      </c>
      <c r="BQ418" s="64" t="str">
        <f t="shared" si="98"/>
        <v/>
      </c>
      <c r="BR418" s="64" t="str">
        <f t="shared" si="99"/>
        <v/>
      </c>
      <c r="BU418" s="64" t="str">
        <f t="shared" si="100"/>
        <v/>
      </c>
      <c r="CY418" s="38" t="str">
        <f t="shared" si="103"/>
        <v>P</v>
      </c>
    </row>
    <row r="419" spans="1:103" ht="20.100000000000001" customHeight="1" x14ac:dyDescent="0.3">
      <c r="A419" s="82">
        <f>ROW()</f>
        <v>419</v>
      </c>
      <c r="B419" s="129" t="str">
        <f t="shared" si="101"/>
        <v/>
      </c>
      <c r="C419" s="129" t="str">
        <f t="shared" si="90"/>
        <v/>
      </c>
      <c r="D419" s="129" t="str">
        <f>IF(C419="","",COUNTIFS(C$11:C419,"&gt;0"))</f>
        <v/>
      </c>
      <c r="E419" s="52"/>
      <c r="F419" s="53"/>
      <c r="G419" s="53"/>
      <c r="H419" s="52"/>
      <c r="I419" s="163"/>
      <c r="J419" s="63"/>
      <c r="K419" s="246"/>
      <c r="L419" s="245" t="str">
        <f t="shared" si="104"/>
        <v/>
      </c>
      <c r="M419" s="173" t="str">
        <f>IFERROR(VLOOKUP(J419,Lists!J$4:L$653,2,FALSE),"")</f>
        <v/>
      </c>
      <c r="N419" s="174" t="str">
        <f>IFERROR(VLOOKUP(J419,Lists!J$4:L$653,3,FALSE),"")</f>
        <v/>
      </c>
      <c r="O419" s="175" t="str">
        <f t="shared" si="102"/>
        <v/>
      </c>
      <c r="P419" s="61"/>
      <c r="Q419" s="164"/>
      <c r="R419" s="164"/>
      <c r="S419" s="85"/>
      <c r="T419" s="97"/>
      <c r="U419" s="52"/>
      <c r="V419" s="85"/>
      <c r="W419" s="98"/>
      <c r="X419" s="107"/>
      <c r="Y419" s="79" t="str">
        <f>IFERROR(VLOOKUP(I419,Lists!A$4:B$11,2,FALSE),"")</f>
        <v/>
      </c>
      <c r="Z419" s="79" t="str">
        <f>IFERROR(VLOOKUP(#REF!,Lists!A$12:B$67,2,FALSE),"")</f>
        <v/>
      </c>
      <c r="AA419" s="82" t="str">
        <f t="shared" si="91"/>
        <v>P</v>
      </c>
      <c r="AB419" s="93" t="str">
        <f t="shared" si="92"/>
        <v>P</v>
      </c>
      <c r="AC419" s="93" t="str">
        <f>IF(L419&lt;&gt;0,IF(S419="Yes",IF(#REF!="","P",""),""),"")</f>
        <v/>
      </c>
      <c r="AD419" s="93" t="str">
        <f t="shared" si="93"/>
        <v/>
      </c>
      <c r="AE419" s="93" t="str">
        <f t="shared" si="94"/>
        <v/>
      </c>
      <c r="AF419" s="93" t="str">
        <f t="shared" si="95"/>
        <v/>
      </c>
      <c r="BO419" s="64" t="str">
        <f t="shared" si="96"/>
        <v/>
      </c>
      <c r="BP419" s="64" t="str">
        <f t="shared" si="97"/>
        <v/>
      </c>
      <c r="BQ419" s="64" t="str">
        <f t="shared" si="98"/>
        <v/>
      </c>
      <c r="BR419" s="64" t="str">
        <f t="shared" si="99"/>
        <v/>
      </c>
      <c r="BU419" s="64" t="str">
        <f t="shared" si="100"/>
        <v/>
      </c>
      <c r="CY419" s="38" t="str">
        <f t="shared" si="103"/>
        <v>P</v>
      </c>
    </row>
    <row r="420" spans="1:103" ht="20.100000000000001" customHeight="1" x14ac:dyDescent="0.3">
      <c r="A420" s="82">
        <f>ROW()</f>
        <v>420</v>
      </c>
      <c r="B420" s="129" t="str">
        <f t="shared" si="101"/>
        <v/>
      </c>
      <c r="C420" s="129" t="str">
        <f t="shared" si="90"/>
        <v/>
      </c>
      <c r="D420" s="129" t="str">
        <f>IF(C420="","",COUNTIFS(C$11:C420,"&gt;0"))</f>
        <v/>
      </c>
      <c r="E420" s="52"/>
      <c r="F420" s="53"/>
      <c r="G420" s="53"/>
      <c r="H420" s="52"/>
      <c r="I420" s="163"/>
      <c r="J420" s="63"/>
      <c r="K420" s="246"/>
      <c r="L420" s="245" t="str">
        <f t="shared" si="104"/>
        <v/>
      </c>
      <c r="M420" s="173" t="str">
        <f>IFERROR(VLOOKUP(J420,Lists!J$4:L$653,2,FALSE),"")</f>
        <v/>
      </c>
      <c r="N420" s="174" t="str">
        <f>IFERROR(VLOOKUP(J420,Lists!J$4:L$653,3,FALSE),"")</f>
        <v/>
      </c>
      <c r="O420" s="175" t="str">
        <f t="shared" si="102"/>
        <v/>
      </c>
      <c r="P420" s="61"/>
      <c r="Q420" s="164"/>
      <c r="R420" s="164"/>
      <c r="S420" s="85"/>
      <c r="T420" s="97"/>
      <c r="U420" s="52"/>
      <c r="V420" s="85"/>
      <c r="W420" s="98"/>
      <c r="X420" s="107"/>
      <c r="Y420" s="79" t="str">
        <f>IFERROR(VLOOKUP(I420,Lists!A$4:B$11,2,FALSE),"")</f>
        <v/>
      </c>
      <c r="Z420" s="79" t="str">
        <f>IFERROR(VLOOKUP(#REF!,Lists!A$12:B$67,2,FALSE),"")</f>
        <v/>
      </c>
      <c r="AA420" s="82" t="str">
        <f t="shared" si="91"/>
        <v>P</v>
      </c>
      <c r="AB420" s="93" t="str">
        <f t="shared" si="92"/>
        <v>P</v>
      </c>
      <c r="AC420" s="93" t="str">
        <f>IF(L420&lt;&gt;0,IF(S420="Yes",IF(#REF!="","P",""),""),"")</f>
        <v/>
      </c>
      <c r="AD420" s="93" t="str">
        <f t="shared" si="93"/>
        <v/>
      </c>
      <c r="AE420" s="93" t="str">
        <f t="shared" si="94"/>
        <v/>
      </c>
      <c r="AF420" s="93" t="str">
        <f t="shared" si="95"/>
        <v/>
      </c>
      <c r="BO420" s="64" t="str">
        <f t="shared" si="96"/>
        <v/>
      </c>
      <c r="BP420" s="64" t="str">
        <f t="shared" si="97"/>
        <v/>
      </c>
      <c r="BQ420" s="64" t="str">
        <f t="shared" si="98"/>
        <v/>
      </c>
      <c r="BR420" s="64" t="str">
        <f t="shared" si="99"/>
        <v/>
      </c>
      <c r="BU420" s="64" t="str">
        <f t="shared" si="100"/>
        <v/>
      </c>
      <c r="CY420" s="38" t="str">
        <f t="shared" si="103"/>
        <v>P</v>
      </c>
    </row>
    <row r="421" spans="1:103" ht="20.100000000000001" customHeight="1" x14ac:dyDescent="0.3">
      <c r="A421" s="82">
        <f>ROW()</f>
        <v>421</v>
      </c>
      <c r="B421" s="129" t="str">
        <f t="shared" si="101"/>
        <v/>
      </c>
      <c r="C421" s="129" t="str">
        <f t="shared" si="90"/>
        <v/>
      </c>
      <c r="D421" s="129" t="str">
        <f>IF(C421="","",COUNTIFS(C$11:C421,"&gt;0"))</f>
        <v/>
      </c>
      <c r="E421" s="52"/>
      <c r="F421" s="53"/>
      <c r="G421" s="53"/>
      <c r="H421" s="52"/>
      <c r="I421" s="163"/>
      <c r="J421" s="63"/>
      <c r="K421" s="246"/>
      <c r="L421" s="245" t="str">
        <f t="shared" si="104"/>
        <v/>
      </c>
      <c r="M421" s="173" t="str">
        <f>IFERROR(VLOOKUP(J421,Lists!J$4:L$653,2,FALSE),"")</f>
        <v/>
      </c>
      <c r="N421" s="174" t="str">
        <f>IFERROR(VLOOKUP(J421,Lists!J$4:L$653,3,FALSE),"")</f>
        <v/>
      </c>
      <c r="O421" s="175" t="str">
        <f t="shared" si="102"/>
        <v/>
      </c>
      <c r="P421" s="61"/>
      <c r="Q421" s="164"/>
      <c r="R421" s="164"/>
      <c r="S421" s="85"/>
      <c r="T421" s="97"/>
      <c r="U421" s="52"/>
      <c r="V421" s="85"/>
      <c r="W421" s="98"/>
      <c r="X421" s="107"/>
      <c r="Y421" s="79" t="str">
        <f>IFERROR(VLOOKUP(I421,Lists!A$4:B$11,2,FALSE),"")</f>
        <v/>
      </c>
      <c r="Z421" s="79" t="str">
        <f>IFERROR(VLOOKUP(#REF!,Lists!A$12:B$67,2,FALSE),"")</f>
        <v/>
      </c>
      <c r="AA421" s="82" t="str">
        <f t="shared" si="91"/>
        <v>P</v>
      </c>
      <c r="AB421" s="93" t="str">
        <f t="shared" si="92"/>
        <v>P</v>
      </c>
      <c r="AC421" s="93" t="str">
        <f>IF(L421&lt;&gt;0,IF(S421="Yes",IF(#REF!="","P",""),""),"")</f>
        <v/>
      </c>
      <c r="AD421" s="93" t="str">
        <f t="shared" si="93"/>
        <v/>
      </c>
      <c r="AE421" s="93" t="str">
        <f t="shared" si="94"/>
        <v/>
      </c>
      <c r="AF421" s="93" t="str">
        <f t="shared" si="95"/>
        <v/>
      </c>
      <c r="BO421" s="64" t="str">
        <f t="shared" si="96"/>
        <v/>
      </c>
      <c r="BP421" s="64" t="str">
        <f t="shared" si="97"/>
        <v/>
      </c>
      <c r="BQ421" s="64" t="str">
        <f t="shared" si="98"/>
        <v/>
      </c>
      <c r="BR421" s="64" t="str">
        <f t="shared" si="99"/>
        <v/>
      </c>
      <c r="BU421" s="64" t="str">
        <f t="shared" si="100"/>
        <v/>
      </c>
      <c r="CY421" s="38" t="str">
        <f t="shared" si="103"/>
        <v>P</v>
      </c>
    </row>
    <row r="422" spans="1:103" ht="20.100000000000001" customHeight="1" x14ac:dyDescent="0.3">
      <c r="A422" s="82">
        <f>ROW()</f>
        <v>422</v>
      </c>
      <c r="B422" s="129" t="str">
        <f t="shared" si="101"/>
        <v/>
      </c>
      <c r="C422" s="129" t="str">
        <f t="shared" si="90"/>
        <v/>
      </c>
      <c r="D422" s="129" t="str">
        <f>IF(C422="","",COUNTIFS(C$11:C422,"&gt;0"))</f>
        <v/>
      </c>
      <c r="E422" s="52"/>
      <c r="F422" s="53"/>
      <c r="G422" s="53"/>
      <c r="H422" s="52"/>
      <c r="I422" s="163"/>
      <c r="J422" s="63"/>
      <c r="K422" s="246"/>
      <c r="L422" s="245" t="str">
        <f t="shared" si="104"/>
        <v/>
      </c>
      <c r="M422" s="173" t="str">
        <f>IFERROR(VLOOKUP(J422,Lists!J$4:L$653,2,FALSE),"")</f>
        <v/>
      </c>
      <c r="N422" s="174" t="str">
        <f>IFERROR(VLOOKUP(J422,Lists!J$4:L$653,3,FALSE),"")</f>
        <v/>
      </c>
      <c r="O422" s="175" t="str">
        <f t="shared" si="102"/>
        <v/>
      </c>
      <c r="P422" s="61"/>
      <c r="Q422" s="164"/>
      <c r="R422" s="164"/>
      <c r="S422" s="85"/>
      <c r="T422" s="97"/>
      <c r="U422" s="52"/>
      <c r="V422" s="85"/>
      <c r="W422" s="98"/>
      <c r="X422" s="107"/>
      <c r="Y422" s="79" t="str">
        <f>IFERROR(VLOOKUP(I422,Lists!A$4:B$11,2,FALSE),"")</f>
        <v/>
      </c>
      <c r="Z422" s="79" t="str">
        <f>IFERROR(VLOOKUP(#REF!,Lists!A$12:B$67,2,FALSE),"")</f>
        <v/>
      </c>
      <c r="AA422" s="82" t="str">
        <f t="shared" si="91"/>
        <v>P</v>
      </c>
      <c r="AB422" s="93" t="str">
        <f t="shared" si="92"/>
        <v>P</v>
      </c>
      <c r="AC422" s="93" t="str">
        <f>IF(L422&lt;&gt;0,IF(S422="Yes",IF(#REF!="","P",""),""),"")</f>
        <v/>
      </c>
      <c r="AD422" s="93" t="str">
        <f t="shared" si="93"/>
        <v/>
      </c>
      <c r="AE422" s="93" t="str">
        <f t="shared" si="94"/>
        <v/>
      </c>
      <c r="AF422" s="93" t="str">
        <f t="shared" si="95"/>
        <v/>
      </c>
      <c r="BO422" s="64" t="str">
        <f t="shared" si="96"/>
        <v/>
      </c>
      <c r="BP422" s="64" t="str">
        <f t="shared" si="97"/>
        <v/>
      </c>
      <c r="BQ422" s="64" t="str">
        <f t="shared" si="98"/>
        <v/>
      </c>
      <c r="BR422" s="64" t="str">
        <f t="shared" si="99"/>
        <v/>
      </c>
      <c r="BU422" s="64" t="str">
        <f t="shared" si="100"/>
        <v/>
      </c>
      <c r="CY422" s="38" t="str">
        <f t="shared" si="103"/>
        <v>P</v>
      </c>
    </row>
    <row r="423" spans="1:103" ht="20.100000000000001" customHeight="1" x14ac:dyDescent="0.3">
      <c r="A423" s="82">
        <f>ROW()</f>
        <v>423</v>
      </c>
      <c r="B423" s="129" t="str">
        <f t="shared" si="101"/>
        <v/>
      </c>
      <c r="C423" s="129" t="str">
        <f t="shared" si="90"/>
        <v/>
      </c>
      <c r="D423" s="129" t="str">
        <f>IF(C423="","",COUNTIFS(C$11:C423,"&gt;0"))</f>
        <v/>
      </c>
      <c r="E423" s="52"/>
      <c r="F423" s="53"/>
      <c r="G423" s="53"/>
      <c r="H423" s="52"/>
      <c r="I423" s="163"/>
      <c r="J423" s="63"/>
      <c r="K423" s="246"/>
      <c r="L423" s="245" t="str">
        <f t="shared" si="104"/>
        <v/>
      </c>
      <c r="M423" s="173" t="str">
        <f>IFERROR(VLOOKUP(J423,Lists!J$4:L$653,2,FALSE),"")</f>
        <v/>
      </c>
      <c r="N423" s="174" t="str">
        <f>IFERROR(VLOOKUP(J423,Lists!J$4:L$653,3,FALSE),"")</f>
        <v/>
      </c>
      <c r="O423" s="175" t="str">
        <f t="shared" si="102"/>
        <v/>
      </c>
      <c r="P423" s="61"/>
      <c r="Q423" s="164"/>
      <c r="R423" s="164"/>
      <c r="S423" s="85"/>
      <c r="T423" s="97"/>
      <c r="U423" s="52"/>
      <c r="V423" s="85"/>
      <c r="W423" s="98"/>
      <c r="X423" s="107"/>
      <c r="Y423" s="79" t="str">
        <f>IFERROR(VLOOKUP(I423,Lists!A$4:B$11,2,FALSE),"")</f>
        <v/>
      </c>
      <c r="Z423" s="79" t="str">
        <f>IFERROR(VLOOKUP(#REF!,Lists!A$12:B$67,2,FALSE),"")</f>
        <v/>
      </c>
      <c r="AA423" s="82" t="str">
        <f t="shared" si="91"/>
        <v>P</v>
      </c>
      <c r="AB423" s="93" t="str">
        <f t="shared" si="92"/>
        <v>P</v>
      </c>
      <c r="AC423" s="93" t="str">
        <f>IF(L423&lt;&gt;0,IF(S423="Yes",IF(#REF!="","P",""),""),"")</f>
        <v/>
      </c>
      <c r="AD423" s="93" t="str">
        <f t="shared" si="93"/>
        <v/>
      </c>
      <c r="AE423" s="93" t="str">
        <f t="shared" si="94"/>
        <v/>
      </c>
      <c r="AF423" s="93" t="str">
        <f t="shared" si="95"/>
        <v/>
      </c>
      <c r="BO423" s="64" t="str">
        <f t="shared" si="96"/>
        <v/>
      </c>
      <c r="BP423" s="64" t="str">
        <f t="shared" si="97"/>
        <v/>
      </c>
      <c r="BQ423" s="64" t="str">
        <f t="shared" si="98"/>
        <v/>
      </c>
      <c r="BR423" s="64" t="str">
        <f t="shared" si="99"/>
        <v/>
      </c>
      <c r="BU423" s="64" t="str">
        <f t="shared" si="100"/>
        <v/>
      </c>
      <c r="CY423" s="38" t="str">
        <f t="shared" si="103"/>
        <v>P</v>
      </c>
    </row>
    <row r="424" spans="1:103" ht="20.100000000000001" customHeight="1" x14ac:dyDescent="0.3">
      <c r="A424" s="82">
        <f>ROW()</f>
        <v>424</v>
      </c>
      <c r="B424" s="129" t="str">
        <f t="shared" si="101"/>
        <v/>
      </c>
      <c r="C424" s="129" t="str">
        <f t="shared" si="90"/>
        <v/>
      </c>
      <c r="D424" s="129" t="str">
        <f>IF(C424="","",COUNTIFS(C$11:C424,"&gt;0"))</f>
        <v/>
      </c>
      <c r="E424" s="52"/>
      <c r="F424" s="53"/>
      <c r="G424" s="53"/>
      <c r="H424" s="52"/>
      <c r="I424" s="163"/>
      <c r="J424" s="63"/>
      <c r="K424" s="246"/>
      <c r="L424" s="245" t="str">
        <f t="shared" si="104"/>
        <v/>
      </c>
      <c r="M424" s="173" t="str">
        <f>IFERROR(VLOOKUP(J424,Lists!J$4:L$653,2,FALSE),"")</f>
        <v/>
      </c>
      <c r="N424" s="174" t="str">
        <f>IFERROR(VLOOKUP(J424,Lists!J$4:L$653,3,FALSE),"")</f>
        <v/>
      </c>
      <c r="O424" s="175" t="str">
        <f t="shared" si="102"/>
        <v/>
      </c>
      <c r="P424" s="61"/>
      <c r="Q424" s="164"/>
      <c r="R424" s="164"/>
      <c r="S424" s="85"/>
      <c r="T424" s="97"/>
      <c r="U424" s="52"/>
      <c r="V424" s="85"/>
      <c r="W424" s="98"/>
      <c r="X424" s="107"/>
      <c r="Y424" s="79" t="str">
        <f>IFERROR(VLOOKUP(I424,Lists!A$4:B$11,2,FALSE),"")</f>
        <v/>
      </c>
      <c r="Z424" s="79" t="str">
        <f>IFERROR(VLOOKUP(#REF!,Lists!A$12:B$67,2,FALSE),"")</f>
        <v/>
      </c>
      <c r="AA424" s="82" t="str">
        <f t="shared" si="91"/>
        <v>P</v>
      </c>
      <c r="AB424" s="93" t="str">
        <f t="shared" si="92"/>
        <v>P</v>
      </c>
      <c r="AC424" s="93" t="str">
        <f>IF(L424&lt;&gt;0,IF(S424="Yes",IF(#REF!="","P",""),""),"")</f>
        <v/>
      </c>
      <c r="AD424" s="93" t="str">
        <f t="shared" si="93"/>
        <v/>
      </c>
      <c r="AE424" s="93" t="str">
        <f t="shared" si="94"/>
        <v/>
      </c>
      <c r="AF424" s="93" t="str">
        <f t="shared" si="95"/>
        <v/>
      </c>
      <c r="BO424" s="64" t="str">
        <f t="shared" si="96"/>
        <v/>
      </c>
      <c r="BP424" s="64" t="str">
        <f t="shared" si="97"/>
        <v/>
      </c>
      <c r="BQ424" s="64" t="str">
        <f t="shared" si="98"/>
        <v/>
      </c>
      <c r="BR424" s="64" t="str">
        <f t="shared" si="99"/>
        <v/>
      </c>
      <c r="BU424" s="64" t="str">
        <f t="shared" si="100"/>
        <v/>
      </c>
      <c r="CY424" s="38" t="str">
        <f t="shared" si="103"/>
        <v>P</v>
      </c>
    </row>
    <row r="425" spans="1:103" ht="20.100000000000001" customHeight="1" x14ac:dyDescent="0.3">
      <c r="A425" s="82">
        <f>ROW()</f>
        <v>425</v>
      </c>
      <c r="B425" s="129" t="str">
        <f t="shared" si="101"/>
        <v/>
      </c>
      <c r="C425" s="129" t="str">
        <f t="shared" si="90"/>
        <v/>
      </c>
      <c r="D425" s="129" t="str">
        <f>IF(C425="","",COUNTIFS(C$11:C425,"&gt;0"))</f>
        <v/>
      </c>
      <c r="E425" s="52"/>
      <c r="F425" s="53"/>
      <c r="G425" s="53"/>
      <c r="H425" s="52"/>
      <c r="I425" s="163"/>
      <c r="J425" s="63"/>
      <c r="K425" s="246"/>
      <c r="L425" s="245" t="str">
        <f t="shared" si="104"/>
        <v/>
      </c>
      <c r="M425" s="173" t="str">
        <f>IFERROR(VLOOKUP(J425,Lists!J$4:L$653,2,FALSE),"")</f>
        <v/>
      </c>
      <c r="N425" s="174" t="str">
        <f>IFERROR(VLOOKUP(J425,Lists!J$4:L$653,3,FALSE),"")</f>
        <v/>
      </c>
      <c r="O425" s="175" t="str">
        <f t="shared" si="102"/>
        <v/>
      </c>
      <c r="P425" s="61"/>
      <c r="Q425" s="164"/>
      <c r="R425" s="164"/>
      <c r="S425" s="85"/>
      <c r="T425" s="97"/>
      <c r="U425" s="52"/>
      <c r="V425" s="85"/>
      <c r="W425" s="98"/>
      <c r="X425" s="107"/>
      <c r="Y425" s="79" t="str">
        <f>IFERROR(VLOOKUP(I425,Lists!A$4:B$11,2,FALSE),"")</f>
        <v/>
      </c>
      <c r="Z425" s="79" t="str">
        <f>IFERROR(VLOOKUP(#REF!,Lists!A$12:B$67,2,FALSE),"")</f>
        <v/>
      </c>
      <c r="AA425" s="82" t="str">
        <f t="shared" si="91"/>
        <v>P</v>
      </c>
      <c r="AB425" s="93" t="str">
        <f t="shared" si="92"/>
        <v>P</v>
      </c>
      <c r="AC425" s="93" t="str">
        <f>IF(L425&lt;&gt;0,IF(S425="Yes",IF(#REF!="","P",""),""),"")</f>
        <v/>
      </c>
      <c r="AD425" s="93" t="str">
        <f t="shared" si="93"/>
        <v/>
      </c>
      <c r="AE425" s="93" t="str">
        <f t="shared" si="94"/>
        <v/>
      </c>
      <c r="AF425" s="93" t="str">
        <f t="shared" si="95"/>
        <v/>
      </c>
      <c r="BO425" s="64" t="str">
        <f t="shared" si="96"/>
        <v/>
      </c>
      <c r="BP425" s="64" t="str">
        <f t="shared" si="97"/>
        <v/>
      </c>
      <c r="BQ425" s="64" t="str">
        <f t="shared" si="98"/>
        <v/>
      </c>
      <c r="BR425" s="64" t="str">
        <f t="shared" si="99"/>
        <v/>
      </c>
      <c r="BU425" s="64" t="str">
        <f t="shared" si="100"/>
        <v/>
      </c>
      <c r="CY425" s="38" t="str">
        <f t="shared" si="103"/>
        <v>P</v>
      </c>
    </row>
    <row r="426" spans="1:103" ht="20.100000000000001" customHeight="1" x14ac:dyDescent="0.3">
      <c r="A426" s="82">
        <f>ROW()</f>
        <v>426</v>
      </c>
      <c r="B426" s="129" t="str">
        <f t="shared" si="101"/>
        <v/>
      </c>
      <c r="C426" s="129" t="str">
        <f t="shared" si="90"/>
        <v/>
      </c>
      <c r="D426" s="129" t="str">
        <f>IF(C426="","",COUNTIFS(C$11:C426,"&gt;0"))</f>
        <v/>
      </c>
      <c r="E426" s="52"/>
      <c r="F426" s="53"/>
      <c r="G426" s="53"/>
      <c r="H426" s="52"/>
      <c r="I426" s="163"/>
      <c r="J426" s="63"/>
      <c r="K426" s="246"/>
      <c r="L426" s="245" t="str">
        <f t="shared" si="104"/>
        <v/>
      </c>
      <c r="M426" s="173" t="str">
        <f>IFERROR(VLOOKUP(J426,Lists!J$4:L$653,2,FALSE),"")</f>
        <v/>
      </c>
      <c r="N426" s="174" t="str">
        <f>IFERROR(VLOOKUP(J426,Lists!J$4:L$653,3,FALSE),"")</f>
        <v/>
      </c>
      <c r="O426" s="175" t="str">
        <f t="shared" si="102"/>
        <v/>
      </c>
      <c r="P426" s="61"/>
      <c r="Q426" s="164"/>
      <c r="R426" s="164"/>
      <c r="S426" s="85"/>
      <c r="T426" s="97"/>
      <c r="U426" s="52"/>
      <c r="V426" s="85"/>
      <c r="W426" s="98"/>
      <c r="X426" s="107"/>
      <c r="Y426" s="79" t="str">
        <f>IFERROR(VLOOKUP(I426,Lists!A$4:B$11,2,FALSE),"")</f>
        <v/>
      </c>
      <c r="Z426" s="79" t="str">
        <f>IFERROR(VLOOKUP(#REF!,Lists!A$12:B$67,2,FALSE),"")</f>
        <v/>
      </c>
      <c r="AA426" s="82" t="str">
        <f t="shared" si="91"/>
        <v>P</v>
      </c>
      <c r="AB426" s="93" t="str">
        <f t="shared" si="92"/>
        <v>P</v>
      </c>
      <c r="AC426" s="93" t="str">
        <f>IF(L426&lt;&gt;0,IF(S426="Yes",IF(#REF!="","P",""),""),"")</f>
        <v/>
      </c>
      <c r="AD426" s="93" t="str">
        <f t="shared" si="93"/>
        <v/>
      </c>
      <c r="AE426" s="93" t="str">
        <f t="shared" si="94"/>
        <v/>
      </c>
      <c r="AF426" s="93" t="str">
        <f t="shared" si="95"/>
        <v/>
      </c>
      <c r="BO426" s="64" t="str">
        <f t="shared" si="96"/>
        <v/>
      </c>
      <c r="BP426" s="64" t="str">
        <f t="shared" si="97"/>
        <v/>
      </c>
      <c r="BQ426" s="64" t="str">
        <f t="shared" si="98"/>
        <v/>
      </c>
      <c r="BR426" s="64" t="str">
        <f t="shared" si="99"/>
        <v/>
      </c>
      <c r="BU426" s="64" t="str">
        <f t="shared" si="100"/>
        <v/>
      </c>
      <c r="CY426" s="38" t="str">
        <f t="shared" si="103"/>
        <v>P</v>
      </c>
    </row>
    <row r="427" spans="1:103" ht="20.100000000000001" customHeight="1" x14ac:dyDescent="0.3">
      <c r="A427" s="82">
        <f>ROW()</f>
        <v>427</v>
      </c>
      <c r="B427" s="129" t="str">
        <f t="shared" si="101"/>
        <v/>
      </c>
      <c r="C427" s="129" t="str">
        <f t="shared" si="90"/>
        <v/>
      </c>
      <c r="D427" s="129" t="str">
        <f>IF(C427="","",COUNTIFS(C$11:C427,"&gt;0"))</f>
        <v/>
      </c>
      <c r="E427" s="52"/>
      <c r="F427" s="53"/>
      <c r="G427" s="53"/>
      <c r="H427" s="52"/>
      <c r="I427" s="163"/>
      <c r="J427" s="63"/>
      <c r="K427" s="246"/>
      <c r="L427" s="245" t="str">
        <f t="shared" si="104"/>
        <v/>
      </c>
      <c r="M427" s="173" t="str">
        <f>IFERROR(VLOOKUP(J427,Lists!J$4:L$653,2,FALSE),"")</f>
        <v/>
      </c>
      <c r="N427" s="174" t="str">
        <f>IFERROR(VLOOKUP(J427,Lists!J$4:L$653,3,FALSE),"")</f>
        <v/>
      </c>
      <c r="O427" s="175" t="str">
        <f t="shared" si="102"/>
        <v/>
      </c>
      <c r="P427" s="61"/>
      <c r="Q427" s="164"/>
      <c r="R427" s="164"/>
      <c r="S427" s="85"/>
      <c r="T427" s="97"/>
      <c r="U427" s="52"/>
      <c r="V427" s="85"/>
      <c r="W427" s="98"/>
      <c r="X427" s="107"/>
      <c r="Y427" s="79" t="str">
        <f>IFERROR(VLOOKUP(I427,Lists!A$4:B$11,2,FALSE),"")</f>
        <v/>
      </c>
      <c r="Z427" s="79" t="str">
        <f>IFERROR(VLOOKUP(#REF!,Lists!A$12:B$67,2,FALSE),"")</f>
        <v/>
      </c>
      <c r="AA427" s="82" t="str">
        <f t="shared" si="91"/>
        <v>P</v>
      </c>
      <c r="AB427" s="93" t="str">
        <f t="shared" si="92"/>
        <v>P</v>
      </c>
      <c r="AC427" s="93" t="str">
        <f>IF(L427&lt;&gt;0,IF(S427="Yes",IF(#REF!="","P",""),""),"")</f>
        <v/>
      </c>
      <c r="AD427" s="93" t="str">
        <f t="shared" si="93"/>
        <v/>
      </c>
      <c r="AE427" s="93" t="str">
        <f t="shared" si="94"/>
        <v/>
      </c>
      <c r="AF427" s="93" t="str">
        <f t="shared" si="95"/>
        <v/>
      </c>
      <c r="BO427" s="64" t="str">
        <f t="shared" si="96"/>
        <v/>
      </c>
      <c r="BP427" s="64" t="str">
        <f t="shared" si="97"/>
        <v/>
      </c>
      <c r="BQ427" s="64" t="str">
        <f t="shared" si="98"/>
        <v/>
      </c>
      <c r="BR427" s="64" t="str">
        <f t="shared" si="99"/>
        <v/>
      </c>
      <c r="BU427" s="64" t="str">
        <f t="shared" si="100"/>
        <v/>
      </c>
      <c r="CY427" s="38" t="str">
        <f t="shared" si="103"/>
        <v>P</v>
      </c>
    </row>
    <row r="428" spans="1:103" ht="20.100000000000001" customHeight="1" x14ac:dyDescent="0.3">
      <c r="A428" s="82">
        <f>ROW()</f>
        <v>428</v>
      </c>
      <c r="B428" s="129" t="str">
        <f t="shared" si="101"/>
        <v/>
      </c>
      <c r="C428" s="129" t="str">
        <f t="shared" si="90"/>
        <v/>
      </c>
      <c r="D428" s="129" t="str">
        <f>IF(C428="","",COUNTIFS(C$11:C428,"&gt;0"))</f>
        <v/>
      </c>
      <c r="E428" s="52"/>
      <c r="F428" s="53"/>
      <c r="G428" s="53"/>
      <c r="H428" s="52"/>
      <c r="I428" s="163"/>
      <c r="J428" s="63"/>
      <c r="K428" s="246"/>
      <c r="L428" s="245" t="str">
        <f t="shared" si="104"/>
        <v/>
      </c>
      <c r="M428" s="173" t="str">
        <f>IFERROR(VLOOKUP(J428,Lists!J$4:L$653,2,FALSE),"")</f>
        <v/>
      </c>
      <c r="N428" s="174" t="str">
        <f>IFERROR(VLOOKUP(J428,Lists!J$4:L$653,3,FALSE),"")</f>
        <v/>
      </c>
      <c r="O428" s="175" t="str">
        <f t="shared" si="102"/>
        <v/>
      </c>
      <c r="P428" s="61"/>
      <c r="Q428" s="164"/>
      <c r="R428" s="164"/>
      <c r="S428" s="85"/>
      <c r="T428" s="97"/>
      <c r="U428" s="52"/>
      <c r="V428" s="85"/>
      <c r="W428" s="98"/>
      <c r="X428" s="107"/>
      <c r="Y428" s="79" t="str">
        <f>IFERROR(VLOOKUP(I428,Lists!A$4:B$11,2,FALSE),"")</f>
        <v/>
      </c>
      <c r="Z428" s="79" t="str">
        <f>IFERROR(VLOOKUP(#REF!,Lists!A$12:B$67,2,FALSE),"")</f>
        <v/>
      </c>
      <c r="AA428" s="82" t="str">
        <f t="shared" si="91"/>
        <v>P</v>
      </c>
      <c r="AB428" s="93" t="str">
        <f t="shared" si="92"/>
        <v>P</v>
      </c>
      <c r="AC428" s="93" t="str">
        <f>IF(L428&lt;&gt;0,IF(S428="Yes",IF(#REF!="","P",""),""),"")</f>
        <v/>
      </c>
      <c r="AD428" s="93" t="str">
        <f t="shared" si="93"/>
        <v/>
      </c>
      <c r="AE428" s="93" t="str">
        <f t="shared" si="94"/>
        <v/>
      </c>
      <c r="AF428" s="93" t="str">
        <f t="shared" si="95"/>
        <v/>
      </c>
      <c r="BO428" s="64" t="str">
        <f t="shared" si="96"/>
        <v/>
      </c>
      <c r="BP428" s="64" t="str">
        <f t="shared" si="97"/>
        <v/>
      </c>
      <c r="BQ428" s="64" t="str">
        <f t="shared" si="98"/>
        <v/>
      </c>
      <c r="BR428" s="64" t="str">
        <f t="shared" si="99"/>
        <v/>
      </c>
      <c r="BU428" s="64" t="str">
        <f t="shared" si="100"/>
        <v/>
      </c>
      <c r="CY428" s="38" t="str">
        <f t="shared" si="103"/>
        <v>P</v>
      </c>
    </row>
    <row r="429" spans="1:103" ht="20.100000000000001" customHeight="1" x14ac:dyDescent="0.3">
      <c r="A429" s="82">
        <f>ROW()</f>
        <v>429</v>
      </c>
      <c r="B429" s="129" t="str">
        <f t="shared" si="101"/>
        <v/>
      </c>
      <c r="C429" s="129" t="str">
        <f t="shared" si="90"/>
        <v/>
      </c>
      <c r="D429" s="129" t="str">
        <f>IF(C429="","",COUNTIFS(C$11:C429,"&gt;0"))</f>
        <v/>
      </c>
      <c r="E429" s="52"/>
      <c r="F429" s="53"/>
      <c r="G429" s="53"/>
      <c r="H429" s="52"/>
      <c r="I429" s="163"/>
      <c r="J429" s="63"/>
      <c r="K429" s="246"/>
      <c r="L429" s="245" t="str">
        <f t="shared" si="104"/>
        <v/>
      </c>
      <c r="M429" s="173" t="str">
        <f>IFERROR(VLOOKUP(J429,Lists!J$4:L$653,2,FALSE),"")</f>
        <v/>
      </c>
      <c r="N429" s="174" t="str">
        <f>IFERROR(VLOOKUP(J429,Lists!J$4:L$653,3,FALSE),"")</f>
        <v/>
      </c>
      <c r="O429" s="175" t="str">
        <f t="shared" si="102"/>
        <v/>
      </c>
      <c r="P429" s="61"/>
      <c r="Q429" s="164"/>
      <c r="R429" s="164"/>
      <c r="S429" s="85"/>
      <c r="T429" s="97"/>
      <c r="U429" s="52"/>
      <c r="V429" s="85"/>
      <c r="W429" s="98"/>
      <c r="X429" s="107"/>
      <c r="Y429" s="79" t="str">
        <f>IFERROR(VLOOKUP(I429,Lists!A$4:B$11,2,FALSE),"")</f>
        <v/>
      </c>
      <c r="Z429" s="79" t="str">
        <f>IFERROR(VLOOKUP(#REF!,Lists!A$12:B$67,2,FALSE),"")</f>
        <v/>
      </c>
      <c r="AA429" s="82" t="str">
        <f t="shared" si="91"/>
        <v>P</v>
      </c>
      <c r="AB429" s="93" t="str">
        <f t="shared" si="92"/>
        <v>P</v>
      </c>
      <c r="AC429" s="93" t="str">
        <f>IF(L429&lt;&gt;0,IF(S429="Yes",IF(#REF!="","P",""),""),"")</f>
        <v/>
      </c>
      <c r="AD429" s="93" t="str">
        <f t="shared" si="93"/>
        <v/>
      </c>
      <c r="AE429" s="93" t="str">
        <f t="shared" si="94"/>
        <v/>
      </c>
      <c r="AF429" s="93" t="str">
        <f t="shared" si="95"/>
        <v/>
      </c>
      <c r="BO429" s="64" t="str">
        <f t="shared" si="96"/>
        <v/>
      </c>
      <c r="BP429" s="64" t="str">
        <f t="shared" si="97"/>
        <v/>
      </c>
      <c r="BQ429" s="64" t="str">
        <f t="shared" si="98"/>
        <v/>
      </c>
      <c r="BR429" s="64" t="str">
        <f t="shared" si="99"/>
        <v/>
      </c>
      <c r="BU429" s="64" t="str">
        <f t="shared" si="100"/>
        <v/>
      </c>
      <c r="CY429" s="38" t="str">
        <f t="shared" si="103"/>
        <v>P</v>
      </c>
    </row>
    <row r="430" spans="1:103" ht="20.100000000000001" customHeight="1" x14ac:dyDescent="0.3">
      <c r="A430" s="82">
        <f>ROW()</f>
        <v>430</v>
      </c>
      <c r="B430" s="129" t="str">
        <f t="shared" si="101"/>
        <v/>
      </c>
      <c r="C430" s="129" t="str">
        <f t="shared" si="90"/>
        <v/>
      </c>
      <c r="D430" s="129" t="str">
        <f>IF(C430="","",COUNTIFS(C$11:C430,"&gt;0"))</f>
        <v/>
      </c>
      <c r="E430" s="52"/>
      <c r="F430" s="53"/>
      <c r="G430" s="53"/>
      <c r="H430" s="52"/>
      <c r="I430" s="163"/>
      <c r="J430" s="63"/>
      <c r="K430" s="246"/>
      <c r="L430" s="245" t="str">
        <f t="shared" si="104"/>
        <v/>
      </c>
      <c r="M430" s="173" t="str">
        <f>IFERROR(VLOOKUP(J430,Lists!J$4:L$653,2,FALSE),"")</f>
        <v/>
      </c>
      <c r="N430" s="174" t="str">
        <f>IFERROR(VLOOKUP(J430,Lists!J$4:L$653,3,FALSE),"")</f>
        <v/>
      </c>
      <c r="O430" s="175" t="str">
        <f t="shared" si="102"/>
        <v/>
      </c>
      <c r="P430" s="61"/>
      <c r="Q430" s="164"/>
      <c r="R430" s="164"/>
      <c r="S430" s="85"/>
      <c r="T430" s="97"/>
      <c r="U430" s="52"/>
      <c r="V430" s="85"/>
      <c r="W430" s="98"/>
      <c r="X430" s="107"/>
      <c r="Y430" s="79" t="str">
        <f>IFERROR(VLOOKUP(I430,Lists!A$4:B$11,2,FALSE),"")</f>
        <v/>
      </c>
      <c r="Z430" s="79" t="str">
        <f>IFERROR(VLOOKUP(#REF!,Lists!A$12:B$67,2,FALSE),"")</f>
        <v/>
      </c>
      <c r="AA430" s="82" t="str">
        <f t="shared" si="91"/>
        <v>P</v>
      </c>
      <c r="AB430" s="93" t="str">
        <f t="shared" si="92"/>
        <v>P</v>
      </c>
      <c r="AC430" s="93" t="str">
        <f>IF(L430&lt;&gt;0,IF(S430="Yes",IF(#REF!="","P",""),""),"")</f>
        <v/>
      </c>
      <c r="AD430" s="93" t="str">
        <f t="shared" si="93"/>
        <v/>
      </c>
      <c r="AE430" s="93" t="str">
        <f t="shared" si="94"/>
        <v/>
      </c>
      <c r="AF430" s="93" t="str">
        <f t="shared" si="95"/>
        <v/>
      </c>
      <c r="BO430" s="64" t="str">
        <f t="shared" si="96"/>
        <v/>
      </c>
      <c r="BP430" s="64" t="str">
        <f t="shared" si="97"/>
        <v/>
      </c>
      <c r="BQ430" s="64" t="str">
        <f t="shared" si="98"/>
        <v/>
      </c>
      <c r="BR430" s="64" t="str">
        <f t="shared" si="99"/>
        <v/>
      </c>
      <c r="BU430" s="64" t="str">
        <f t="shared" si="100"/>
        <v/>
      </c>
      <c r="CY430" s="38" t="str">
        <f t="shared" si="103"/>
        <v>P</v>
      </c>
    </row>
    <row r="431" spans="1:103" ht="20.100000000000001" customHeight="1" x14ac:dyDescent="0.3">
      <c r="A431" s="82">
        <f>ROW()</f>
        <v>431</v>
      </c>
      <c r="B431" s="129" t="str">
        <f t="shared" si="101"/>
        <v/>
      </c>
      <c r="C431" s="129" t="str">
        <f t="shared" si="90"/>
        <v/>
      </c>
      <c r="D431" s="129" t="str">
        <f>IF(C431="","",COUNTIFS(C$11:C431,"&gt;0"))</f>
        <v/>
      </c>
      <c r="E431" s="52"/>
      <c r="F431" s="53"/>
      <c r="G431" s="53"/>
      <c r="H431" s="52"/>
      <c r="I431" s="163"/>
      <c r="J431" s="63"/>
      <c r="K431" s="246"/>
      <c r="L431" s="245" t="str">
        <f t="shared" si="104"/>
        <v/>
      </c>
      <c r="M431" s="173" t="str">
        <f>IFERROR(VLOOKUP(J431,Lists!J$4:L$653,2,FALSE),"")</f>
        <v/>
      </c>
      <c r="N431" s="174" t="str">
        <f>IFERROR(VLOOKUP(J431,Lists!J$4:L$653,3,FALSE),"")</f>
        <v/>
      </c>
      <c r="O431" s="175" t="str">
        <f t="shared" si="102"/>
        <v/>
      </c>
      <c r="P431" s="61"/>
      <c r="Q431" s="164"/>
      <c r="R431" s="164"/>
      <c r="S431" s="85"/>
      <c r="T431" s="97"/>
      <c r="U431" s="52"/>
      <c r="V431" s="85"/>
      <c r="W431" s="98"/>
      <c r="X431" s="107"/>
      <c r="Y431" s="79" t="str">
        <f>IFERROR(VLOOKUP(I431,Lists!A$4:B$11,2,FALSE),"")</f>
        <v/>
      </c>
      <c r="Z431" s="79" t="str">
        <f>IFERROR(VLOOKUP(#REF!,Lists!A$12:B$67,2,FALSE),"")</f>
        <v/>
      </c>
      <c r="AA431" s="82" t="str">
        <f t="shared" si="91"/>
        <v>P</v>
      </c>
      <c r="AB431" s="93" t="str">
        <f t="shared" si="92"/>
        <v>P</v>
      </c>
      <c r="AC431" s="93" t="str">
        <f>IF(L431&lt;&gt;0,IF(S431="Yes",IF(#REF!="","P",""),""),"")</f>
        <v/>
      </c>
      <c r="AD431" s="93" t="str">
        <f t="shared" si="93"/>
        <v/>
      </c>
      <c r="AE431" s="93" t="str">
        <f t="shared" si="94"/>
        <v/>
      </c>
      <c r="AF431" s="93" t="str">
        <f t="shared" si="95"/>
        <v/>
      </c>
      <c r="BO431" s="64" t="str">
        <f t="shared" si="96"/>
        <v/>
      </c>
      <c r="BP431" s="64" t="str">
        <f t="shared" si="97"/>
        <v/>
      </c>
      <c r="BQ431" s="64" t="str">
        <f t="shared" si="98"/>
        <v/>
      </c>
      <c r="BR431" s="64" t="str">
        <f t="shared" si="99"/>
        <v/>
      </c>
      <c r="BU431" s="64" t="str">
        <f t="shared" si="100"/>
        <v/>
      </c>
      <c r="CY431" s="38" t="str">
        <f t="shared" si="103"/>
        <v>P</v>
      </c>
    </row>
    <row r="432" spans="1:103" ht="20.100000000000001" customHeight="1" x14ac:dyDescent="0.3">
      <c r="A432" s="82">
        <f>ROW()</f>
        <v>432</v>
      </c>
      <c r="B432" s="129" t="str">
        <f t="shared" si="101"/>
        <v/>
      </c>
      <c r="C432" s="129" t="str">
        <f t="shared" si="90"/>
        <v/>
      </c>
      <c r="D432" s="129" t="str">
        <f>IF(C432="","",COUNTIFS(C$11:C432,"&gt;0"))</f>
        <v/>
      </c>
      <c r="E432" s="52"/>
      <c r="F432" s="53"/>
      <c r="G432" s="53"/>
      <c r="H432" s="52"/>
      <c r="I432" s="163"/>
      <c r="J432" s="63"/>
      <c r="K432" s="246"/>
      <c r="L432" s="245" t="str">
        <f t="shared" si="104"/>
        <v/>
      </c>
      <c r="M432" s="173" t="str">
        <f>IFERROR(VLOOKUP(J432,Lists!J$4:L$653,2,FALSE),"")</f>
        <v/>
      </c>
      <c r="N432" s="174" t="str">
        <f>IFERROR(VLOOKUP(J432,Lists!J$4:L$653,3,FALSE),"")</f>
        <v/>
      </c>
      <c r="O432" s="175" t="str">
        <f t="shared" si="102"/>
        <v/>
      </c>
      <c r="P432" s="61"/>
      <c r="Q432" s="164"/>
      <c r="R432" s="164"/>
      <c r="S432" s="85"/>
      <c r="T432" s="97"/>
      <c r="U432" s="52"/>
      <c r="V432" s="85"/>
      <c r="W432" s="98"/>
      <c r="X432" s="107"/>
      <c r="Y432" s="79" t="str">
        <f>IFERROR(VLOOKUP(I432,Lists!A$4:B$11,2,FALSE),"")</f>
        <v/>
      </c>
      <c r="Z432" s="79" t="str">
        <f>IFERROR(VLOOKUP(#REF!,Lists!A$12:B$67,2,FALSE),"")</f>
        <v/>
      </c>
      <c r="AA432" s="82" t="str">
        <f t="shared" si="91"/>
        <v>P</v>
      </c>
      <c r="AB432" s="93" t="str">
        <f t="shared" si="92"/>
        <v>P</v>
      </c>
      <c r="AC432" s="93" t="str">
        <f>IF(L432&lt;&gt;0,IF(S432="Yes",IF(#REF!="","P",""),""),"")</f>
        <v/>
      </c>
      <c r="AD432" s="93" t="str">
        <f t="shared" si="93"/>
        <v/>
      </c>
      <c r="AE432" s="93" t="str">
        <f t="shared" si="94"/>
        <v/>
      </c>
      <c r="AF432" s="93" t="str">
        <f t="shared" si="95"/>
        <v/>
      </c>
      <c r="BO432" s="64" t="str">
        <f t="shared" si="96"/>
        <v/>
      </c>
      <c r="BP432" s="64" t="str">
        <f t="shared" si="97"/>
        <v/>
      </c>
      <c r="BQ432" s="64" t="str">
        <f t="shared" si="98"/>
        <v/>
      </c>
      <c r="BR432" s="64" t="str">
        <f t="shared" si="99"/>
        <v/>
      </c>
      <c r="BU432" s="64" t="str">
        <f t="shared" si="100"/>
        <v/>
      </c>
      <c r="CY432" s="38" t="str">
        <f t="shared" si="103"/>
        <v>P</v>
      </c>
    </row>
    <row r="433" spans="1:103" ht="20.100000000000001" customHeight="1" x14ac:dyDescent="0.3">
      <c r="A433" s="82">
        <f>ROW()</f>
        <v>433</v>
      </c>
      <c r="B433" s="129" t="str">
        <f t="shared" si="101"/>
        <v/>
      </c>
      <c r="C433" s="129" t="str">
        <f t="shared" si="90"/>
        <v/>
      </c>
      <c r="D433" s="129" t="str">
        <f>IF(C433="","",COUNTIFS(C$11:C433,"&gt;0"))</f>
        <v/>
      </c>
      <c r="E433" s="52"/>
      <c r="F433" s="53"/>
      <c r="G433" s="53"/>
      <c r="H433" s="52"/>
      <c r="I433" s="163"/>
      <c r="J433" s="63"/>
      <c r="K433" s="246"/>
      <c r="L433" s="245" t="str">
        <f t="shared" si="104"/>
        <v/>
      </c>
      <c r="M433" s="173" t="str">
        <f>IFERROR(VLOOKUP(J433,Lists!J$4:L$653,2,FALSE),"")</f>
        <v/>
      </c>
      <c r="N433" s="174" t="str">
        <f>IFERROR(VLOOKUP(J433,Lists!J$4:L$653,3,FALSE),"")</f>
        <v/>
      </c>
      <c r="O433" s="175" t="str">
        <f t="shared" si="102"/>
        <v/>
      </c>
      <c r="P433" s="61"/>
      <c r="Q433" s="164"/>
      <c r="R433" s="164"/>
      <c r="S433" s="85"/>
      <c r="T433" s="97"/>
      <c r="U433" s="52"/>
      <c r="V433" s="85"/>
      <c r="W433" s="98"/>
      <c r="X433" s="107"/>
      <c r="Y433" s="79" t="str">
        <f>IFERROR(VLOOKUP(I433,Lists!A$4:B$11,2,FALSE),"")</f>
        <v/>
      </c>
      <c r="Z433" s="79" t="str">
        <f>IFERROR(VLOOKUP(#REF!,Lists!A$12:B$67,2,FALSE),"")</f>
        <v/>
      </c>
      <c r="AA433" s="82" t="str">
        <f t="shared" si="91"/>
        <v>P</v>
      </c>
      <c r="AB433" s="93" t="str">
        <f t="shared" si="92"/>
        <v>P</v>
      </c>
      <c r="AC433" s="93" t="str">
        <f>IF(L433&lt;&gt;0,IF(S433="Yes",IF(#REF!="","P",""),""),"")</f>
        <v/>
      </c>
      <c r="AD433" s="93" t="str">
        <f t="shared" si="93"/>
        <v/>
      </c>
      <c r="AE433" s="93" t="str">
        <f t="shared" si="94"/>
        <v/>
      </c>
      <c r="AF433" s="93" t="str">
        <f t="shared" si="95"/>
        <v/>
      </c>
      <c r="BO433" s="64" t="str">
        <f t="shared" si="96"/>
        <v/>
      </c>
      <c r="BP433" s="64" t="str">
        <f t="shared" si="97"/>
        <v/>
      </c>
      <c r="BQ433" s="64" t="str">
        <f t="shared" si="98"/>
        <v/>
      </c>
      <c r="BR433" s="64" t="str">
        <f t="shared" si="99"/>
        <v/>
      </c>
      <c r="BU433" s="64" t="str">
        <f t="shared" si="100"/>
        <v/>
      </c>
      <c r="CY433" s="38" t="str">
        <f t="shared" si="103"/>
        <v>P</v>
      </c>
    </row>
    <row r="434" spans="1:103" ht="20.100000000000001" customHeight="1" x14ac:dyDescent="0.3">
      <c r="A434" s="82">
        <f>ROW()</f>
        <v>434</v>
      </c>
      <c r="B434" s="129" t="str">
        <f t="shared" si="101"/>
        <v/>
      </c>
      <c r="C434" s="129" t="str">
        <f t="shared" si="90"/>
        <v/>
      </c>
      <c r="D434" s="129" t="str">
        <f>IF(C434="","",COUNTIFS(C$11:C434,"&gt;0"))</f>
        <v/>
      </c>
      <c r="E434" s="52"/>
      <c r="F434" s="53"/>
      <c r="G434" s="53"/>
      <c r="H434" s="52"/>
      <c r="I434" s="163"/>
      <c r="J434" s="63"/>
      <c r="K434" s="246"/>
      <c r="L434" s="245" t="str">
        <f t="shared" si="104"/>
        <v/>
      </c>
      <c r="M434" s="173" t="str">
        <f>IFERROR(VLOOKUP(J434,Lists!J$4:L$653,2,FALSE),"")</f>
        <v/>
      </c>
      <c r="N434" s="174" t="str">
        <f>IFERROR(VLOOKUP(J434,Lists!J$4:L$653,3,FALSE),"")</f>
        <v/>
      </c>
      <c r="O434" s="175" t="str">
        <f t="shared" si="102"/>
        <v/>
      </c>
      <c r="P434" s="61"/>
      <c r="Q434" s="164"/>
      <c r="R434" s="164"/>
      <c r="S434" s="85"/>
      <c r="T434" s="97"/>
      <c r="U434" s="52"/>
      <c r="V434" s="85"/>
      <c r="W434" s="98"/>
      <c r="X434" s="107"/>
      <c r="Y434" s="79" t="str">
        <f>IFERROR(VLOOKUP(I434,Lists!A$4:B$11,2,FALSE),"")</f>
        <v/>
      </c>
      <c r="Z434" s="79" t="str">
        <f>IFERROR(VLOOKUP(#REF!,Lists!A$12:B$67,2,FALSE),"")</f>
        <v/>
      </c>
      <c r="AA434" s="82" t="str">
        <f t="shared" si="91"/>
        <v>P</v>
      </c>
      <c r="AB434" s="93" t="str">
        <f t="shared" si="92"/>
        <v>P</v>
      </c>
      <c r="AC434" s="93" t="str">
        <f>IF(L434&lt;&gt;0,IF(S434="Yes",IF(#REF!="","P",""),""),"")</f>
        <v/>
      </c>
      <c r="AD434" s="93" t="str">
        <f t="shared" si="93"/>
        <v/>
      </c>
      <c r="AE434" s="93" t="str">
        <f t="shared" si="94"/>
        <v/>
      </c>
      <c r="AF434" s="93" t="str">
        <f t="shared" si="95"/>
        <v/>
      </c>
      <c r="BO434" s="64" t="str">
        <f t="shared" si="96"/>
        <v/>
      </c>
      <c r="BP434" s="64" t="str">
        <f t="shared" si="97"/>
        <v/>
      </c>
      <c r="BQ434" s="64" t="str">
        <f t="shared" si="98"/>
        <v/>
      </c>
      <c r="BR434" s="64" t="str">
        <f t="shared" si="99"/>
        <v/>
      </c>
      <c r="BU434" s="64" t="str">
        <f t="shared" si="100"/>
        <v/>
      </c>
      <c r="CY434" s="38" t="str">
        <f t="shared" si="103"/>
        <v>P</v>
      </c>
    </row>
    <row r="435" spans="1:103" ht="20.100000000000001" customHeight="1" x14ac:dyDescent="0.3">
      <c r="A435" s="82">
        <f>ROW()</f>
        <v>435</v>
      </c>
      <c r="B435" s="129" t="str">
        <f t="shared" si="101"/>
        <v/>
      </c>
      <c r="C435" s="129" t="str">
        <f t="shared" si="90"/>
        <v/>
      </c>
      <c r="D435" s="129" t="str">
        <f>IF(C435="","",COUNTIFS(C$11:C435,"&gt;0"))</f>
        <v/>
      </c>
      <c r="E435" s="52"/>
      <c r="F435" s="53"/>
      <c r="G435" s="53"/>
      <c r="H435" s="52"/>
      <c r="I435" s="163"/>
      <c r="J435" s="63"/>
      <c r="K435" s="246"/>
      <c r="L435" s="245" t="str">
        <f t="shared" si="104"/>
        <v/>
      </c>
      <c r="M435" s="173" t="str">
        <f>IFERROR(VLOOKUP(J435,Lists!J$4:L$653,2,FALSE),"")</f>
        <v/>
      </c>
      <c r="N435" s="174" t="str">
        <f>IFERROR(VLOOKUP(J435,Lists!J$4:L$653,3,FALSE),"")</f>
        <v/>
      </c>
      <c r="O435" s="175" t="str">
        <f t="shared" si="102"/>
        <v/>
      </c>
      <c r="P435" s="61"/>
      <c r="Q435" s="164"/>
      <c r="R435" s="164"/>
      <c r="S435" s="85"/>
      <c r="T435" s="97"/>
      <c r="U435" s="52"/>
      <c r="V435" s="85"/>
      <c r="W435" s="98"/>
      <c r="X435" s="107"/>
      <c r="Y435" s="79" t="str">
        <f>IFERROR(VLOOKUP(I435,Lists!A$4:B$11,2,FALSE),"")</f>
        <v/>
      </c>
      <c r="Z435" s="79" t="str">
        <f>IFERROR(VLOOKUP(#REF!,Lists!A$12:B$67,2,FALSE),"")</f>
        <v/>
      </c>
      <c r="AA435" s="82" t="str">
        <f t="shared" si="91"/>
        <v>P</v>
      </c>
      <c r="AB435" s="93" t="str">
        <f t="shared" si="92"/>
        <v>P</v>
      </c>
      <c r="AC435" s="93" t="str">
        <f>IF(L435&lt;&gt;0,IF(S435="Yes",IF(#REF!="","P",""),""),"")</f>
        <v/>
      </c>
      <c r="AD435" s="93" t="str">
        <f t="shared" si="93"/>
        <v/>
      </c>
      <c r="AE435" s="93" t="str">
        <f t="shared" si="94"/>
        <v/>
      </c>
      <c r="AF435" s="93" t="str">
        <f t="shared" si="95"/>
        <v/>
      </c>
      <c r="BO435" s="64" t="str">
        <f t="shared" si="96"/>
        <v/>
      </c>
      <c r="BP435" s="64" t="str">
        <f t="shared" si="97"/>
        <v/>
      </c>
      <c r="BQ435" s="64" t="str">
        <f t="shared" si="98"/>
        <v/>
      </c>
      <c r="BR435" s="64" t="str">
        <f t="shared" si="99"/>
        <v/>
      </c>
      <c r="BU435" s="64" t="str">
        <f t="shared" si="100"/>
        <v/>
      </c>
      <c r="CY435" s="38" t="str">
        <f t="shared" si="103"/>
        <v>P</v>
      </c>
    </row>
    <row r="436" spans="1:103" ht="20.100000000000001" customHeight="1" x14ac:dyDescent="0.3">
      <c r="A436" s="82">
        <f>ROW()</f>
        <v>436</v>
      </c>
      <c r="B436" s="129" t="str">
        <f t="shared" si="101"/>
        <v/>
      </c>
      <c r="C436" s="129" t="str">
        <f t="shared" si="90"/>
        <v/>
      </c>
      <c r="D436" s="129" t="str">
        <f>IF(C436="","",COUNTIFS(C$11:C436,"&gt;0"))</f>
        <v/>
      </c>
      <c r="E436" s="52"/>
      <c r="F436" s="53"/>
      <c r="G436" s="53"/>
      <c r="H436" s="52"/>
      <c r="I436" s="163"/>
      <c r="J436" s="63"/>
      <c r="K436" s="246"/>
      <c r="L436" s="245" t="str">
        <f t="shared" si="104"/>
        <v/>
      </c>
      <c r="M436" s="173" t="str">
        <f>IFERROR(VLOOKUP(J436,Lists!J$4:L$653,2,FALSE),"")</f>
        <v/>
      </c>
      <c r="N436" s="174" t="str">
        <f>IFERROR(VLOOKUP(J436,Lists!J$4:L$653,3,FALSE),"")</f>
        <v/>
      </c>
      <c r="O436" s="175" t="str">
        <f t="shared" si="102"/>
        <v/>
      </c>
      <c r="P436" s="61"/>
      <c r="Q436" s="164"/>
      <c r="R436" s="164"/>
      <c r="S436" s="85"/>
      <c r="T436" s="97"/>
      <c r="U436" s="52"/>
      <c r="V436" s="85"/>
      <c r="W436" s="98"/>
      <c r="X436" s="107"/>
      <c r="Y436" s="79" t="str">
        <f>IFERROR(VLOOKUP(I436,Lists!A$4:B$11,2,FALSE),"")</f>
        <v/>
      </c>
      <c r="Z436" s="79" t="str">
        <f>IFERROR(VLOOKUP(#REF!,Lists!A$12:B$67,2,FALSE),"")</f>
        <v/>
      </c>
      <c r="AA436" s="82" t="str">
        <f t="shared" si="91"/>
        <v>P</v>
      </c>
      <c r="AB436" s="93" t="str">
        <f t="shared" si="92"/>
        <v>P</v>
      </c>
      <c r="AC436" s="93" t="str">
        <f>IF(L436&lt;&gt;0,IF(S436="Yes",IF(#REF!="","P",""),""),"")</f>
        <v/>
      </c>
      <c r="AD436" s="93" t="str">
        <f t="shared" si="93"/>
        <v/>
      </c>
      <c r="AE436" s="93" t="str">
        <f t="shared" si="94"/>
        <v/>
      </c>
      <c r="AF436" s="93" t="str">
        <f t="shared" si="95"/>
        <v/>
      </c>
      <c r="BO436" s="64" t="str">
        <f t="shared" si="96"/>
        <v/>
      </c>
      <c r="BP436" s="64" t="str">
        <f t="shared" si="97"/>
        <v/>
      </c>
      <c r="BQ436" s="64" t="str">
        <f t="shared" si="98"/>
        <v/>
      </c>
      <c r="BR436" s="64" t="str">
        <f t="shared" si="99"/>
        <v/>
      </c>
      <c r="BU436" s="64" t="str">
        <f t="shared" si="100"/>
        <v/>
      </c>
      <c r="CY436" s="38" t="str">
        <f t="shared" si="103"/>
        <v>P</v>
      </c>
    </row>
    <row r="437" spans="1:103" ht="20.100000000000001" customHeight="1" x14ac:dyDescent="0.3">
      <c r="A437" s="82">
        <f>ROW()</f>
        <v>437</v>
      </c>
      <c r="B437" s="129" t="str">
        <f t="shared" si="101"/>
        <v/>
      </c>
      <c r="C437" s="129" t="str">
        <f t="shared" si="90"/>
        <v/>
      </c>
      <c r="D437" s="129" t="str">
        <f>IF(C437="","",COUNTIFS(C$11:C437,"&gt;0"))</f>
        <v/>
      </c>
      <c r="E437" s="52"/>
      <c r="F437" s="53"/>
      <c r="G437" s="53"/>
      <c r="H437" s="52"/>
      <c r="I437" s="163"/>
      <c r="J437" s="63"/>
      <c r="K437" s="246"/>
      <c r="L437" s="245" t="str">
        <f t="shared" si="104"/>
        <v/>
      </c>
      <c r="M437" s="173" t="str">
        <f>IFERROR(VLOOKUP(J437,Lists!J$4:L$653,2,FALSE),"")</f>
        <v/>
      </c>
      <c r="N437" s="174" t="str">
        <f>IFERROR(VLOOKUP(J437,Lists!J$4:L$653,3,FALSE),"")</f>
        <v/>
      </c>
      <c r="O437" s="175" t="str">
        <f t="shared" si="102"/>
        <v/>
      </c>
      <c r="P437" s="61"/>
      <c r="Q437" s="164"/>
      <c r="R437" s="164"/>
      <c r="S437" s="85"/>
      <c r="T437" s="97"/>
      <c r="U437" s="52"/>
      <c r="V437" s="85"/>
      <c r="W437" s="98"/>
      <c r="X437" s="107"/>
      <c r="Y437" s="79" t="str">
        <f>IFERROR(VLOOKUP(I437,Lists!A$4:B$11,2,FALSE),"")</f>
        <v/>
      </c>
      <c r="Z437" s="79" t="str">
        <f>IFERROR(VLOOKUP(#REF!,Lists!A$12:B$67,2,FALSE),"")</f>
        <v/>
      </c>
      <c r="AA437" s="82" t="str">
        <f t="shared" si="91"/>
        <v>P</v>
      </c>
      <c r="AB437" s="93" t="str">
        <f t="shared" si="92"/>
        <v>P</v>
      </c>
      <c r="AC437" s="93" t="str">
        <f>IF(L437&lt;&gt;0,IF(S437="Yes",IF(#REF!="","P",""),""),"")</f>
        <v/>
      </c>
      <c r="AD437" s="93" t="str">
        <f t="shared" si="93"/>
        <v/>
      </c>
      <c r="AE437" s="93" t="str">
        <f t="shared" si="94"/>
        <v/>
      </c>
      <c r="AF437" s="93" t="str">
        <f t="shared" si="95"/>
        <v/>
      </c>
      <c r="BO437" s="64" t="str">
        <f t="shared" si="96"/>
        <v/>
      </c>
      <c r="BP437" s="64" t="str">
        <f t="shared" si="97"/>
        <v/>
      </c>
      <c r="BQ437" s="64" t="str">
        <f t="shared" si="98"/>
        <v/>
      </c>
      <c r="BR437" s="64" t="str">
        <f t="shared" si="99"/>
        <v/>
      </c>
      <c r="BU437" s="64" t="str">
        <f t="shared" si="100"/>
        <v/>
      </c>
      <c r="CY437" s="38" t="str">
        <f t="shared" si="103"/>
        <v>P</v>
      </c>
    </row>
    <row r="438" spans="1:103" ht="20.100000000000001" customHeight="1" x14ac:dyDescent="0.3">
      <c r="A438" s="82">
        <f>ROW()</f>
        <v>438</v>
      </c>
      <c r="B438" s="129" t="str">
        <f t="shared" si="101"/>
        <v/>
      </c>
      <c r="C438" s="129" t="str">
        <f t="shared" si="90"/>
        <v/>
      </c>
      <c r="D438" s="129" t="str">
        <f>IF(C438="","",COUNTIFS(C$11:C438,"&gt;0"))</f>
        <v/>
      </c>
      <c r="E438" s="52"/>
      <c r="F438" s="53"/>
      <c r="G438" s="53"/>
      <c r="H438" s="52"/>
      <c r="I438" s="163"/>
      <c r="J438" s="63"/>
      <c r="K438" s="246"/>
      <c r="L438" s="245" t="str">
        <f t="shared" si="104"/>
        <v/>
      </c>
      <c r="M438" s="173" t="str">
        <f>IFERROR(VLOOKUP(J438,Lists!J$4:L$653,2,FALSE),"")</f>
        <v/>
      </c>
      <c r="N438" s="174" t="str">
        <f>IFERROR(VLOOKUP(J438,Lists!J$4:L$653,3,FALSE),"")</f>
        <v/>
      </c>
      <c r="O438" s="175" t="str">
        <f t="shared" si="102"/>
        <v/>
      </c>
      <c r="P438" s="61"/>
      <c r="Q438" s="164"/>
      <c r="R438" s="164"/>
      <c r="S438" s="85"/>
      <c r="T438" s="97"/>
      <c r="U438" s="52"/>
      <c r="V438" s="85"/>
      <c r="W438" s="98"/>
      <c r="X438" s="107"/>
      <c r="Y438" s="79" t="str">
        <f>IFERROR(VLOOKUP(I438,Lists!A$4:B$11,2,FALSE),"")</f>
        <v/>
      </c>
      <c r="Z438" s="79" t="str">
        <f>IFERROR(VLOOKUP(#REF!,Lists!A$12:B$67,2,FALSE),"")</f>
        <v/>
      </c>
      <c r="AA438" s="82" t="str">
        <f t="shared" si="91"/>
        <v>P</v>
      </c>
      <c r="AB438" s="93" t="str">
        <f t="shared" si="92"/>
        <v>P</v>
      </c>
      <c r="AC438" s="93" t="str">
        <f>IF(L438&lt;&gt;0,IF(S438="Yes",IF(#REF!="","P",""),""),"")</f>
        <v/>
      </c>
      <c r="AD438" s="93" t="str">
        <f t="shared" si="93"/>
        <v/>
      </c>
      <c r="AE438" s="93" t="str">
        <f t="shared" si="94"/>
        <v/>
      </c>
      <c r="AF438" s="93" t="str">
        <f t="shared" si="95"/>
        <v/>
      </c>
      <c r="BO438" s="64" t="str">
        <f t="shared" si="96"/>
        <v/>
      </c>
      <c r="BP438" s="64" t="str">
        <f t="shared" si="97"/>
        <v/>
      </c>
      <c r="BQ438" s="64" t="str">
        <f t="shared" si="98"/>
        <v/>
      </c>
      <c r="BR438" s="64" t="str">
        <f t="shared" si="99"/>
        <v/>
      </c>
      <c r="BU438" s="64" t="str">
        <f t="shared" si="100"/>
        <v/>
      </c>
      <c r="CY438" s="38" t="str">
        <f t="shared" si="103"/>
        <v>P</v>
      </c>
    </row>
    <row r="439" spans="1:103" ht="20.100000000000001" customHeight="1" x14ac:dyDescent="0.3">
      <c r="A439" s="82">
        <f>ROW()</f>
        <v>439</v>
      </c>
      <c r="B439" s="129" t="str">
        <f t="shared" si="101"/>
        <v/>
      </c>
      <c r="C439" s="129" t="str">
        <f t="shared" si="90"/>
        <v/>
      </c>
      <c r="D439" s="129" t="str">
        <f>IF(C439="","",COUNTIFS(C$11:C439,"&gt;0"))</f>
        <v/>
      </c>
      <c r="E439" s="52"/>
      <c r="F439" s="53"/>
      <c r="G439" s="53"/>
      <c r="H439" s="52"/>
      <c r="I439" s="163"/>
      <c r="J439" s="63"/>
      <c r="K439" s="246"/>
      <c r="L439" s="245" t="str">
        <f t="shared" si="104"/>
        <v/>
      </c>
      <c r="M439" s="173" t="str">
        <f>IFERROR(VLOOKUP(J439,Lists!J$4:L$653,2,FALSE),"")</f>
        <v/>
      </c>
      <c r="N439" s="174" t="str">
        <f>IFERROR(VLOOKUP(J439,Lists!J$4:L$653,3,FALSE),"")</f>
        <v/>
      </c>
      <c r="O439" s="175" t="str">
        <f t="shared" si="102"/>
        <v/>
      </c>
      <c r="P439" s="61"/>
      <c r="Q439" s="164"/>
      <c r="R439" s="164"/>
      <c r="S439" s="85"/>
      <c r="T439" s="97"/>
      <c r="U439" s="52"/>
      <c r="V439" s="85"/>
      <c r="W439" s="98"/>
      <c r="X439" s="107"/>
      <c r="Y439" s="79" t="str">
        <f>IFERROR(VLOOKUP(I439,Lists!A$4:B$11,2,FALSE),"")</f>
        <v/>
      </c>
      <c r="Z439" s="79" t="str">
        <f>IFERROR(VLOOKUP(#REF!,Lists!A$12:B$67,2,FALSE),"")</f>
        <v/>
      </c>
      <c r="AA439" s="82" t="str">
        <f t="shared" si="91"/>
        <v>P</v>
      </c>
      <c r="AB439" s="93" t="str">
        <f t="shared" si="92"/>
        <v>P</v>
      </c>
      <c r="AC439" s="93" t="str">
        <f>IF(L439&lt;&gt;0,IF(S439="Yes",IF(#REF!="","P",""),""),"")</f>
        <v/>
      </c>
      <c r="AD439" s="93" t="str">
        <f t="shared" si="93"/>
        <v/>
      </c>
      <c r="AE439" s="93" t="str">
        <f t="shared" si="94"/>
        <v/>
      </c>
      <c r="AF439" s="93" t="str">
        <f t="shared" si="95"/>
        <v/>
      </c>
      <c r="BO439" s="64" t="str">
        <f t="shared" si="96"/>
        <v/>
      </c>
      <c r="BP439" s="64" t="str">
        <f t="shared" si="97"/>
        <v/>
      </c>
      <c r="BQ439" s="64" t="str">
        <f t="shared" si="98"/>
        <v/>
      </c>
      <c r="BR439" s="64" t="str">
        <f t="shared" si="99"/>
        <v/>
      </c>
      <c r="BU439" s="64" t="str">
        <f t="shared" si="100"/>
        <v/>
      </c>
      <c r="CY439" s="38" t="str">
        <f t="shared" si="103"/>
        <v>P</v>
      </c>
    </row>
    <row r="440" spans="1:103" ht="20.100000000000001" customHeight="1" x14ac:dyDescent="0.3">
      <c r="A440" s="82">
        <f>ROW()</f>
        <v>440</v>
      </c>
      <c r="B440" s="129" t="str">
        <f t="shared" si="101"/>
        <v/>
      </c>
      <c r="C440" s="129" t="str">
        <f t="shared" si="90"/>
        <v/>
      </c>
      <c r="D440" s="129" t="str">
        <f>IF(C440="","",COUNTIFS(C$11:C440,"&gt;0"))</f>
        <v/>
      </c>
      <c r="E440" s="52"/>
      <c r="F440" s="53"/>
      <c r="G440" s="53"/>
      <c r="H440" s="52"/>
      <c r="I440" s="163"/>
      <c r="J440" s="63"/>
      <c r="K440" s="246"/>
      <c r="L440" s="245" t="str">
        <f t="shared" si="104"/>
        <v/>
      </c>
      <c r="M440" s="173" t="str">
        <f>IFERROR(VLOOKUP(J440,Lists!J$4:L$653,2,FALSE),"")</f>
        <v/>
      </c>
      <c r="N440" s="174" t="str">
        <f>IFERROR(VLOOKUP(J440,Lists!J$4:L$653,3,FALSE),"")</f>
        <v/>
      </c>
      <c r="O440" s="175" t="str">
        <f t="shared" si="102"/>
        <v/>
      </c>
      <c r="P440" s="61"/>
      <c r="Q440" s="164"/>
      <c r="R440" s="164"/>
      <c r="S440" s="85"/>
      <c r="T440" s="97"/>
      <c r="U440" s="52"/>
      <c r="V440" s="85"/>
      <c r="W440" s="98"/>
      <c r="X440" s="107"/>
      <c r="Y440" s="79" t="str">
        <f>IFERROR(VLOOKUP(I440,Lists!A$4:B$11,2,FALSE),"")</f>
        <v/>
      </c>
      <c r="Z440" s="79" t="str">
        <f>IFERROR(VLOOKUP(#REF!,Lists!A$12:B$67,2,FALSE),"")</f>
        <v/>
      </c>
      <c r="AA440" s="82" t="str">
        <f t="shared" si="91"/>
        <v>P</v>
      </c>
      <c r="AB440" s="93" t="str">
        <f t="shared" si="92"/>
        <v>P</v>
      </c>
      <c r="AC440" s="93" t="str">
        <f>IF(L440&lt;&gt;0,IF(S440="Yes",IF(#REF!="","P",""),""),"")</f>
        <v/>
      </c>
      <c r="AD440" s="93" t="str">
        <f t="shared" si="93"/>
        <v/>
      </c>
      <c r="AE440" s="93" t="str">
        <f t="shared" si="94"/>
        <v/>
      </c>
      <c r="AF440" s="93" t="str">
        <f t="shared" si="95"/>
        <v/>
      </c>
      <c r="BO440" s="64" t="str">
        <f t="shared" si="96"/>
        <v/>
      </c>
      <c r="BP440" s="64" t="str">
        <f t="shared" si="97"/>
        <v/>
      </c>
      <c r="BQ440" s="64" t="str">
        <f t="shared" si="98"/>
        <v/>
      </c>
      <c r="BR440" s="64" t="str">
        <f t="shared" si="99"/>
        <v/>
      </c>
      <c r="BU440" s="64" t="str">
        <f t="shared" si="100"/>
        <v/>
      </c>
      <c r="CY440" s="38" t="str">
        <f t="shared" si="103"/>
        <v>P</v>
      </c>
    </row>
    <row r="441" spans="1:103" ht="20.100000000000001" customHeight="1" x14ac:dyDescent="0.3">
      <c r="A441" s="82">
        <f>ROW()</f>
        <v>441</v>
      </c>
      <c r="B441" s="129" t="str">
        <f t="shared" si="101"/>
        <v/>
      </c>
      <c r="C441" s="129" t="str">
        <f t="shared" si="90"/>
        <v/>
      </c>
      <c r="D441" s="129" t="str">
        <f>IF(C441="","",COUNTIFS(C$11:C441,"&gt;0"))</f>
        <v/>
      </c>
      <c r="E441" s="52"/>
      <c r="F441" s="53"/>
      <c r="G441" s="53"/>
      <c r="H441" s="52"/>
      <c r="I441" s="163"/>
      <c r="J441" s="63"/>
      <c r="K441" s="246"/>
      <c r="L441" s="245" t="str">
        <f t="shared" si="104"/>
        <v/>
      </c>
      <c r="M441" s="173" t="str">
        <f>IFERROR(VLOOKUP(J441,Lists!J$4:L$653,2,FALSE),"")</f>
        <v/>
      </c>
      <c r="N441" s="174" t="str">
        <f>IFERROR(VLOOKUP(J441,Lists!J$4:L$653,3,FALSE),"")</f>
        <v/>
      </c>
      <c r="O441" s="175" t="str">
        <f t="shared" si="102"/>
        <v/>
      </c>
      <c r="P441" s="61"/>
      <c r="Q441" s="164"/>
      <c r="R441" s="164"/>
      <c r="S441" s="85"/>
      <c r="T441" s="97"/>
      <c r="U441" s="52"/>
      <c r="V441" s="85"/>
      <c r="W441" s="98"/>
      <c r="X441" s="107"/>
      <c r="Y441" s="79" t="str">
        <f>IFERROR(VLOOKUP(I441,Lists!A$4:B$11,2,FALSE),"")</f>
        <v/>
      </c>
      <c r="Z441" s="79" t="str">
        <f>IFERROR(VLOOKUP(#REF!,Lists!A$12:B$67,2,FALSE),"")</f>
        <v/>
      </c>
      <c r="AA441" s="82" t="str">
        <f t="shared" si="91"/>
        <v>P</v>
      </c>
      <c r="AB441" s="93" t="str">
        <f t="shared" si="92"/>
        <v>P</v>
      </c>
      <c r="AC441" s="93" t="str">
        <f>IF(L441&lt;&gt;0,IF(S441="Yes",IF(#REF!="","P",""),""),"")</f>
        <v/>
      </c>
      <c r="AD441" s="93" t="str">
        <f t="shared" si="93"/>
        <v/>
      </c>
      <c r="AE441" s="93" t="str">
        <f t="shared" si="94"/>
        <v/>
      </c>
      <c r="AF441" s="93" t="str">
        <f t="shared" si="95"/>
        <v/>
      </c>
      <c r="BO441" s="64" t="str">
        <f t="shared" si="96"/>
        <v/>
      </c>
      <c r="BP441" s="64" t="str">
        <f t="shared" si="97"/>
        <v/>
      </c>
      <c r="BQ441" s="64" t="str">
        <f t="shared" si="98"/>
        <v/>
      </c>
      <c r="BR441" s="64" t="str">
        <f t="shared" si="99"/>
        <v/>
      </c>
      <c r="BU441" s="64" t="str">
        <f t="shared" si="100"/>
        <v/>
      </c>
      <c r="CY441" s="38" t="str">
        <f t="shared" si="103"/>
        <v>P</v>
      </c>
    </row>
    <row r="442" spans="1:103" ht="20.100000000000001" customHeight="1" x14ac:dyDescent="0.3">
      <c r="A442" s="82">
        <f>ROW()</f>
        <v>442</v>
      </c>
      <c r="B442" s="129" t="str">
        <f t="shared" si="101"/>
        <v/>
      </c>
      <c r="C442" s="129" t="str">
        <f t="shared" si="90"/>
        <v/>
      </c>
      <c r="D442" s="129" t="str">
        <f>IF(C442="","",COUNTIFS(C$11:C442,"&gt;0"))</f>
        <v/>
      </c>
      <c r="E442" s="52"/>
      <c r="F442" s="53"/>
      <c r="G442" s="53"/>
      <c r="H442" s="52"/>
      <c r="I442" s="163"/>
      <c r="J442" s="63"/>
      <c r="K442" s="246"/>
      <c r="L442" s="245" t="str">
        <f t="shared" si="104"/>
        <v/>
      </c>
      <c r="M442" s="173" t="str">
        <f>IFERROR(VLOOKUP(J442,Lists!J$4:L$653,2,FALSE),"")</f>
        <v/>
      </c>
      <c r="N442" s="174" t="str">
        <f>IFERROR(VLOOKUP(J442,Lists!J$4:L$653,3,FALSE),"")</f>
        <v/>
      </c>
      <c r="O442" s="175" t="str">
        <f t="shared" si="102"/>
        <v/>
      </c>
      <c r="P442" s="61"/>
      <c r="Q442" s="164"/>
      <c r="R442" s="164"/>
      <c r="S442" s="85"/>
      <c r="T442" s="97"/>
      <c r="U442" s="52"/>
      <c r="V442" s="85"/>
      <c r="W442" s="98"/>
      <c r="X442" s="107"/>
      <c r="Y442" s="79" t="str">
        <f>IFERROR(VLOOKUP(I442,Lists!A$4:B$11,2,FALSE),"")</f>
        <v/>
      </c>
      <c r="Z442" s="79" t="str">
        <f>IFERROR(VLOOKUP(#REF!,Lists!A$12:B$67,2,FALSE),"")</f>
        <v/>
      </c>
      <c r="AA442" s="82" t="str">
        <f t="shared" si="91"/>
        <v>P</v>
      </c>
      <c r="AB442" s="93" t="str">
        <f t="shared" si="92"/>
        <v>P</v>
      </c>
      <c r="AC442" s="93" t="str">
        <f>IF(L442&lt;&gt;0,IF(S442="Yes",IF(#REF!="","P",""),""),"")</f>
        <v/>
      </c>
      <c r="AD442" s="93" t="str">
        <f t="shared" si="93"/>
        <v/>
      </c>
      <c r="AE442" s="93" t="str">
        <f t="shared" si="94"/>
        <v/>
      </c>
      <c r="AF442" s="93" t="str">
        <f t="shared" si="95"/>
        <v/>
      </c>
      <c r="BO442" s="64" t="str">
        <f t="shared" si="96"/>
        <v/>
      </c>
      <c r="BP442" s="64" t="str">
        <f t="shared" si="97"/>
        <v/>
      </c>
      <c r="BQ442" s="64" t="str">
        <f t="shared" si="98"/>
        <v/>
      </c>
      <c r="BR442" s="64" t="str">
        <f t="shared" si="99"/>
        <v/>
      </c>
      <c r="BU442" s="64" t="str">
        <f t="shared" si="100"/>
        <v/>
      </c>
      <c r="CY442" s="38" t="str">
        <f t="shared" si="103"/>
        <v>P</v>
      </c>
    </row>
    <row r="443" spans="1:103" ht="20.100000000000001" customHeight="1" x14ac:dyDescent="0.3">
      <c r="A443" s="82">
        <f>ROW()</f>
        <v>443</v>
      </c>
      <c r="B443" s="129" t="str">
        <f t="shared" si="101"/>
        <v/>
      </c>
      <c r="C443" s="129" t="str">
        <f t="shared" si="90"/>
        <v/>
      </c>
      <c r="D443" s="129" t="str">
        <f>IF(C443="","",COUNTIFS(C$11:C443,"&gt;0"))</f>
        <v/>
      </c>
      <c r="E443" s="52"/>
      <c r="F443" s="53"/>
      <c r="G443" s="53"/>
      <c r="H443" s="52"/>
      <c r="I443" s="163"/>
      <c r="J443" s="63"/>
      <c r="K443" s="246"/>
      <c r="L443" s="245" t="str">
        <f t="shared" si="104"/>
        <v/>
      </c>
      <c r="M443" s="173" t="str">
        <f>IFERROR(VLOOKUP(J443,Lists!J$4:L$653,2,FALSE),"")</f>
        <v/>
      </c>
      <c r="N443" s="174" t="str">
        <f>IFERROR(VLOOKUP(J443,Lists!J$4:L$653,3,FALSE),"")</f>
        <v/>
      </c>
      <c r="O443" s="175" t="str">
        <f t="shared" si="102"/>
        <v/>
      </c>
      <c r="P443" s="61"/>
      <c r="Q443" s="164"/>
      <c r="R443" s="164"/>
      <c r="S443" s="85"/>
      <c r="T443" s="97"/>
      <c r="U443" s="52"/>
      <c r="V443" s="85"/>
      <c r="W443" s="98"/>
      <c r="X443" s="107"/>
      <c r="Y443" s="79" t="str">
        <f>IFERROR(VLOOKUP(I443,Lists!A$4:B$11,2,FALSE),"")</f>
        <v/>
      </c>
      <c r="Z443" s="79" t="str">
        <f>IFERROR(VLOOKUP(#REF!,Lists!A$12:B$67,2,FALSE),"")</f>
        <v/>
      </c>
      <c r="AA443" s="82" t="str">
        <f t="shared" si="91"/>
        <v>P</v>
      </c>
      <c r="AB443" s="93" t="str">
        <f t="shared" si="92"/>
        <v>P</v>
      </c>
      <c r="AC443" s="93" t="str">
        <f>IF(L443&lt;&gt;0,IF(S443="Yes",IF(#REF!="","P",""),""),"")</f>
        <v/>
      </c>
      <c r="AD443" s="93" t="str">
        <f t="shared" si="93"/>
        <v/>
      </c>
      <c r="AE443" s="93" t="str">
        <f t="shared" si="94"/>
        <v/>
      </c>
      <c r="AF443" s="93" t="str">
        <f t="shared" si="95"/>
        <v/>
      </c>
      <c r="BO443" s="64" t="str">
        <f t="shared" si="96"/>
        <v/>
      </c>
      <c r="BP443" s="64" t="str">
        <f t="shared" si="97"/>
        <v/>
      </c>
      <c r="BQ443" s="64" t="str">
        <f t="shared" si="98"/>
        <v/>
      </c>
      <c r="BR443" s="64" t="str">
        <f t="shared" si="99"/>
        <v/>
      </c>
      <c r="BU443" s="64" t="str">
        <f t="shared" si="100"/>
        <v/>
      </c>
      <c r="CY443" s="38" t="str">
        <f t="shared" si="103"/>
        <v>P</v>
      </c>
    </row>
    <row r="444" spans="1:103" ht="20.100000000000001" customHeight="1" x14ac:dyDescent="0.3">
      <c r="A444" s="82">
        <f>ROW()</f>
        <v>444</v>
      </c>
      <c r="B444" s="129" t="str">
        <f t="shared" si="101"/>
        <v/>
      </c>
      <c r="C444" s="129" t="str">
        <f t="shared" si="90"/>
        <v/>
      </c>
      <c r="D444" s="129" t="str">
        <f>IF(C444="","",COUNTIFS(C$11:C444,"&gt;0"))</f>
        <v/>
      </c>
      <c r="E444" s="52"/>
      <c r="F444" s="53"/>
      <c r="G444" s="53"/>
      <c r="H444" s="52"/>
      <c r="I444" s="163"/>
      <c r="J444" s="63"/>
      <c r="K444" s="246"/>
      <c r="L444" s="245" t="str">
        <f t="shared" si="104"/>
        <v/>
      </c>
      <c r="M444" s="173" t="str">
        <f>IFERROR(VLOOKUP(J444,Lists!J$4:L$653,2,FALSE),"")</f>
        <v/>
      </c>
      <c r="N444" s="174" t="str">
        <f>IFERROR(VLOOKUP(J444,Lists!J$4:L$653,3,FALSE),"")</f>
        <v/>
      </c>
      <c r="O444" s="175" t="str">
        <f t="shared" si="102"/>
        <v/>
      </c>
      <c r="P444" s="61"/>
      <c r="Q444" s="164"/>
      <c r="R444" s="164"/>
      <c r="S444" s="85"/>
      <c r="T444" s="97"/>
      <c r="U444" s="52"/>
      <c r="V444" s="85"/>
      <c r="W444" s="98"/>
      <c r="X444" s="107"/>
      <c r="Y444" s="79" t="str">
        <f>IFERROR(VLOOKUP(I444,Lists!A$4:B$11,2,FALSE),"")</f>
        <v/>
      </c>
      <c r="Z444" s="79" t="str">
        <f>IFERROR(VLOOKUP(#REF!,Lists!A$12:B$67,2,FALSE),"")</f>
        <v/>
      </c>
      <c r="AA444" s="82" t="str">
        <f t="shared" si="91"/>
        <v>P</v>
      </c>
      <c r="AB444" s="93" t="str">
        <f t="shared" si="92"/>
        <v>P</v>
      </c>
      <c r="AC444" s="93" t="str">
        <f>IF(L444&lt;&gt;0,IF(S444="Yes",IF(#REF!="","P",""),""),"")</f>
        <v/>
      </c>
      <c r="AD444" s="93" t="str">
        <f t="shared" si="93"/>
        <v/>
      </c>
      <c r="AE444" s="93" t="str">
        <f t="shared" si="94"/>
        <v/>
      </c>
      <c r="AF444" s="93" t="str">
        <f t="shared" si="95"/>
        <v/>
      </c>
      <c r="BO444" s="64" t="str">
        <f t="shared" si="96"/>
        <v/>
      </c>
      <c r="BP444" s="64" t="str">
        <f t="shared" si="97"/>
        <v/>
      </c>
      <c r="BQ444" s="64" t="str">
        <f t="shared" si="98"/>
        <v/>
      </c>
      <c r="BR444" s="64" t="str">
        <f t="shared" si="99"/>
        <v/>
      </c>
      <c r="BU444" s="64" t="str">
        <f t="shared" si="100"/>
        <v/>
      </c>
      <c r="CY444" s="38" t="str">
        <f t="shared" si="103"/>
        <v>P</v>
      </c>
    </row>
    <row r="445" spans="1:103" ht="20.100000000000001" customHeight="1" x14ac:dyDescent="0.3">
      <c r="A445" s="82">
        <f>ROW()</f>
        <v>445</v>
      </c>
      <c r="B445" s="129" t="str">
        <f t="shared" si="101"/>
        <v/>
      </c>
      <c r="C445" s="129" t="str">
        <f t="shared" si="90"/>
        <v/>
      </c>
      <c r="D445" s="129" t="str">
        <f>IF(C445="","",COUNTIFS(C$11:C445,"&gt;0"))</f>
        <v/>
      </c>
      <c r="E445" s="52"/>
      <c r="F445" s="53"/>
      <c r="G445" s="53"/>
      <c r="H445" s="52"/>
      <c r="I445" s="163"/>
      <c r="J445" s="63"/>
      <c r="K445" s="246"/>
      <c r="L445" s="245" t="str">
        <f t="shared" si="104"/>
        <v/>
      </c>
      <c r="M445" s="173" t="str">
        <f>IFERROR(VLOOKUP(J445,Lists!J$4:L$653,2,FALSE),"")</f>
        <v/>
      </c>
      <c r="N445" s="174" t="str">
        <f>IFERROR(VLOOKUP(J445,Lists!J$4:L$653,3,FALSE),"")</f>
        <v/>
      </c>
      <c r="O445" s="175" t="str">
        <f t="shared" si="102"/>
        <v/>
      </c>
      <c r="P445" s="61"/>
      <c r="Q445" s="164"/>
      <c r="R445" s="164"/>
      <c r="S445" s="85"/>
      <c r="T445" s="97"/>
      <c r="U445" s="52"/>
      <c r="V445" s="85"/>
      <c r="W445" s="98"/>
      <c r="X445" s="107"/>
      <c r="Y445" s="79" t="str">
        <f>IFERROR(VLOOKUP(I445,Lists!A$4:B$11,2,FALSE),"")</f>
        <v/>
      </c>
      <c r="Z445" s="79" t="str">
        <f>IFERROR(VLOOKUP(#REF!,Lists!A$12:B$67,2,FALSE),"")</f>
        <v/>
      </c>
      <c r="AA445" s="82" t="str">
        <f t="shared" si="91"/>
        <v>P</v>
      </c>
      <c r="AB445" s="93" t="str">
        <f t="shared" si="92"/>
        <v>P</v>
      </c>
      <c r="AC445" s="93" t="str">
        <f>IF(L445&lt;&gt;0,IF(S445="Yes",IF(#REF!="","P",""),""),"")</f>
        <v/>
      </c>
      <c r="AD445" s="93" t="str">
        <f t="shared" si="93"/>
        <v/>
      </c>
      <c r="AE445" s="93" t="str">
        <f t="shared" si="94"/>
        <v/>
      </c>
      <c r="AF445" s="93" t="str">
        <f t="shared" si="95"/>
        <v/>
      </c>
      <c r="BO445" s="64" t="str">
        <f t="shared" si="96"/>
        <v/>
      </c>
      <c r="BP445" s="64" t="str">
        <f t="shared" si="97"/>
        <v/>
      </c>
      <c r="BQ445" s="64" t="str">
        <f t="shared" si="98"/>
        <v/>
      </c>
      <c r="BR445" s="64" t="str">
        <f t="shared" si="99"/>
        <v/>
      </c>
      <c r="BU445" s="64" t="str">
        <f t="shared" si="100"/>
        <v/>
      </c>
      <c r="CY445" s="38" t="str">
        <f t="shared" si="103"/>
        <v>P</v>
      </c>
    </row>
    <row r="446" spans="1:103" ht="20.100000000000001" customHeight="1" x14ac:dyDescent="0.3">
      <c r="A446" s="82">
        <f>ROW()</f>
        <v>446</v>
      </c>
      <c r="B446" s="129" t="str">
        <f t="shared" si="101"/>
        <v/>
      </c>
      <c r="C446" s="129" t="str">
        <f t="shared" si="90"/>
        <v/>
      </c>
      <c r="D446" s="129" t="str">
        <f>IF(C446="","",COUNTIFS(C$11:C446,"&gt;0"))</f>
        <v/>
      </c>
      <c r="E446" s="52"/>
      <c r="F446" s="53"/>
      <c r="G446" s="53"/>
      <c r="H446" s="52"/>
      <c r="I446" s="163"/>
      <c r="J446" s="63"/>
      <c r="K446" s="246"/>
      <c r="L446" s="245" t="str">
        <f t="shared" si="104"/>
        <v/>
      </c>
      <c r="M446" s="173" t="str">
        <f>IFERROR(VLOOKUP(J446,Lists!J$4:L$653,2,FALSE),"")</f>
        <v/>
      </c>
      <c r="N446" s="174" t="str">
        <f>IFERROR(VLOOKUP(J446,Lists!J$4:L$653,3,FALSE),"")</f>
        <v/>
      </c>
      <c r="O446" s="175" t="str">
        <f t="shared" si="102"/>
        <v/>
      </c>
      <c r="P446" s="61"/>
      <c r="Q446" s="164"/>
      <c r="R446" s="164"/>
      <c r="S446" s="85"/>
      <c r="T446" s="97"/>
      <c r="U446" s="52"/>
      <c r="V446" s="85"/>
      <c r="W446" s="98"/>
      <c r="X446" s="107"/>
      <c r="Y446" s="79" t="str">
        <f>IFERROR(VLOOKUP(I446,Lists!A$4:B$11,2,FALSE),"")</f>
        <v/>
      </c>
      <c r="Z446" s="79" t="str">
        <f>IFERROR(VLOOKUP(#REF!,Lists!A$12:B$67,2,FALSE),"")</f>
        <v/>
      </c>
      <c r="AA446" s="82" t="str">
        <f t="shared" si="91"/>
        <v>P</v>
      </c>
      <c r="AB446" s="93" t="str">
        <f t="shared" si="92"/>
        <v>P</v>
      </c>
      <c r="AC446" s="93" t="str">
        <f>IF(L446&lt;&gt;0,IF(S446="Yes",IF(#REF!="","P",""),""),"")</f>
        <v/>
      </c>
      <c r="AD446" s="93" t="str">
        <f t="shared" si="93"/>
        <v/>
      </c>
      <c r="AE446" s="93" t="str">
        <f t="shared" si="94"/>
        <v/>
      </c>
      <c r="AF446" s="93" t="str">
        <f t="shared" si="95"/>
        <v/>
      </c>
      <c r="BO446" s="64" t="str">
        <f t="shared" si="96"/>
        <v/>
      </c>
      <c r="BP446" s="64" t="str">
        <f t="shared" si="97"/>
        <v/>
      </c>
      <c r="BQ446" s="64" t="str">
        <f t="shared" si="98"/>
        <v/>
      </c>
      <c r="BR446" s="64" t="str">
        <f t="shared" si="99"/>
        <v/>
      </c>
      <c r="BU446" s="64" t="str">
        <f t="shared" si="100"/>
        <v/>
      </c>
      <c r="CY446" s="38" t="str">
        <f t="shared" si="103"/>
        <v>P</v>
      </c>
    </row>
    <row r="447" spans="1:103" ht="20.100000000000001" customHeight="1" x14ac:dyDescent="0.3">
      <c r="A447" s="82">
        <f>ROW()</f>
        <v>447</v>
      </c>
      <c r="B447" s="129" t="str">
        <f t="shared" si="101"/>
        <v/>
      </c>
      <c r="C447" s="129" t="str">
        <f t="shared" si="90"/>
        <v/>
      </c>
      <c r="D447" s="129" t="str">
        <f>IF(C447="","",COUNTIFS(C$11:C447,"&gt;0"))</f>
        <v/>
      </c>
      <c r="E447" s="52"/>
      <c r="F447" s="53"/>
      <c r="G447" s="53"/>
      <c r="H447" s="52"/>
      <c r="I447" s="163"/>
      <c r="J447" s="63"/>
      <c r="K447" s="246"/>
      <c r="L447" s="245" t="str">
        <f t="shared" si="104"/>
        <v/>
      </c>
      <c r="M447" s="173" t="str">
        <f>IFERROR(VLOOKUP(J447,Lists!J$4:L$653,2,FALSE),"")</f>
        <v/>
      </c>
      <c r="N447" s="174" t="str">
        <f>IFERROR(VLOOKUP(J447,Lists!J$4:L$653,3,FALSE),"")</f>
        <v/>
      </c>
      <c r="O447" s="175" t="str">
        <f t="shared" si="102"/>
        <v/>
      </c>
      <c r="P447" s="61"/>
      <c r="Q447" s="164"/>
      <c r="R447" s="164"/>
      <c r="S447" s="85"/>
      <c r="T447" s="97"/>
      <c r="U447" s="52"/>
      <c r="V447" s="85"/>
      <c r="W447" s="98"/>
      <c r="X447" s="107"/>
      <c r="Y447" s="79" t="str">
        <f>IFERROR(VLOOKUP(I447,Lists!A$4:B$11,2,FALSE),"")</f>
        <v/>
      </c>
      <c r="Z447" s="79" t="str">
        <f>IFERROR(VLOOKUP(#REF!,Lists!A$12:B$67,2,FALSE),"")</f>
        <v/>
      </c>
      <c r="AA447" s="82" t="str">
        <f t="shared" si="91"/>
        <v>P</v>
      </c>
      <c r="AB447" s="93" t="str">
        <f t="shared" si="92"/>
        <v>P</v>
      </c>
      <c r="AC447" s="93" t="str">
        <f>IF(L447&lt;&gt;0,IF(S447="Yes",IF(#REF!="","P",""),""),"")</f>
        <v/>
      </c>
      <c r="AD447" s="93" t="str">
        <f t="shared" si="93"/>
        <v/>
      </c>
      <c r="AE447" s="93" t="str">
        <f t="shared" si="94"/>
        <v/>
      </c>
      <c r="AF447" s="93" t="str">
        <f t="shared" si="95"/>
        <v/>
      </c>
      <c r="BO447" s="64" t="str">
        <f t="shared" si="96"/>
        <v/>
      </c>
      <c r="BP447" s="64" t="str">
        <f t="shared" si="97"/>
        <v/>
      </c>
      <c r="BQ447" s="64" t="str">
        <f t="shared" si="98"/>
        <v/>
      </c>
      <c r="BR447" s="64" t="str">
        <f t="shared" si="99"/>
        <v/>
      </c>
      <c r="BU447" s="64" t="str">
        <f t="shared" si="100"/>
        <v/>
      </c>
      <c r="CY447" s="38" t="str">
        <f t="shared" si="103"/>
        <v>P</v>
      </c>
    </row>
    <row r="448" spans="1:103" ht="20.100000000000001" customHeight="1" x14ac:dyDescent="0.3">
      <c r="A448" s="82">
        <f>ROW()</f>
        <v>448</v>
      </c>
      <c r="B448" s="129" t="str">
        <f t="shared" si="101"/>
        <v/>
      </c>
      <c r="C448" s="129" t="str">
        <f t="shared" si="90"/>
        <v/>
      </c>
      <c r="D448" s="129" t="str">
        <f>IF(C448="","",COUNTIFS(C$11:C448,"&gt;0"))</f>
        <v/>
      </c>
      <c r="E448" s="52"/>
      <c r="F448" s="53"/>
      <c r="G448" s="53"/>
      <c r="H448" s="52"/>
      <c r="I448" s="163"/>
      <c r="J448" s="63"/>
      <c r="K448" s="246"/>
      <c r="L448" s="245" t="str">
        <f t="shared" si="104"/>
        <v/>
      </c>
      <c r="M448" s="173" t="str">
        <f>IFERROR(VLOOKUP(J448,Lists!J$4:L$653,2,FALSE),"")</f>
        <v/>
      </c>
      <c r="N448" s="174" t="str">
        <f>IFERROR(VLOOKUP(J448,Lists!J$4:L$653,3,FALSE),"")</f>
        <v/>
      </c>
      <c r="O448" s="175" t="str">
        <f t="shared" si="102"/>
        <v/>
      </c>
      <c r="P448" s="61"/>
      <c r="Q448" s="164"/>
      <c r="R448" s="164"/>
      <c r="S448" s="85"/>
      <c r="T448" s="97"/>
      <c r="U448" s="52"/>
      <c r="V448" s="85"/>
      <c r="W448" s="98"/>
      <c r="X448" s="107"/>
      <c r="Y448" s="79" t="str">
        <f>IFERROR(VLOOKUP(I448,Lists!A$4:B$11,2,FALSE),"")</f>
        <v/>
      </c>
      <c r="Z448" s="79" t="str">
        <f>IFERROR(VLOOKUP(#REF!,Lists!A$12:B$67,2,FALSE),"")</f>
        <v/>
      </c>
      <c r="AA448" s="82" t="str">
        <f t="shared" si="91"/>
        <v>P</v>
      </c>
      <c r="AB448" s="93" t="str">
        <f t="shared" si="92"/>
        <v>P</v>
      </c>
      <c r="AC448" s="93" t="str">
        <f>IF(L448&lt;&gt;0,IF(S448="Yes",IF(#REF!="","P",""),""),"")</f>
        <v/>
      </c>
      <c r="AD448" s="93" t="str">
        <f t="shared" si="93"/>
        <v/>
      </c>
      <c r="AE448" s="93" t="str">
        <f t="shared" si="94"/>
        <v/>
      </c>
      <c r="AF448" s="93" t="str">
        <f t="shared" si="95"/>
        <v/>
      </c>
      <c r="BO448" s="64" t="str">
        <f t="shared" si="96"/>
        <v/>
      </c>
      <c r="BP448" s="64" t="str">
        <f t="shared" si="97"/>
        <v/>
      </c>
      <c r="BQ448" s="64" t="str">
        <f t="shared" si="98"/>
        <v/>
      </c>
      <c r="BR448" s="64" t="str">
        <f t="shared" si="99"/>
        <v/>
      </c>
      <c r="BU448" s="64" t="str">
        <f t="shared" si="100"/>
        <v/>
      </c>
      <c r="CY448" s="38" t="str">
        <f t="shared" si="103"/>
        <v>P</v>
      </c>
    </row>
    <row r="449" spans="1:103" ht="20.100000000000001" customHeight="1" x14ac:dyDescent="0.3">
      <c r="A449" s="82">
        <f>ROW()</f>
        <v>449</v>
      </c>
      <c r="B449" s="129" t="str">
        <f t="shared" si="101"/>
        <v/>
      </c>
      <c r="C449" s="129" t="str">
        <f t="shared" si="90"/>
        <v/>
      </c>
      <c r="D449" s="129" t="str">
        <f>IF(C449="","",COUNTIFS(C$11:C449,"&gt;0"))</f>
        <v/>
      </c>
      <c r="E449" s="52"/>
      <c r="F449" s="53"/>
      <c r="G449" s="53"/>
      <c r="H449" s="52"/>
      <c r="I449" s="163"/>
      <c r="J449" s="63"/>
      <c r="K449" s="246"/>
      <c r="L449" s="245" t="str">
        <f t="shared" si="104"/>
        <v/>
      </c>
      <c r="M449" s="173" t="str">
        <f>IFERROR(VLOOKUP(J449,Lists!J$4:L$653,2,FALSE),"")</f>
        <v/>
      </c>
      <c r="N449" s="174" t="str">
        <f>IFERROR(VLOOKUP(J449,Lists!J$4:L$653,3,FALSE),"")</f>
        <v/>
      </c>
      <c r="O449" s="175" t="str">
        <f t="shared" si="102"/>
        <v/>
      </c>
      <c r="P449" s="61"/>
      <c r="Q449" s="164"/>
      <c r="R449" s="164"/>
      <c r="S449" s="85"/>
      <c r="T449" s="97"/>
      <c r="U449" s="52"/>
      <c r="V449" s="85"/>
      <c r="W449" s="98"/>
      <c r="X449" s="107"/>
      <c r="Y449" s="79" t="str">
        <f>IFERROR(VLOOKUP(I449,Lists!A$4:B$11,2,FALSE),"")</f>
        <v/>
      </c>
      <c r="Z449" s="79" t="str">
        <f>IFERROR(VLOOKUP(#REF!,Lists!A$12:B$67,2,FALSE),"")</f>
        <v/>
      </c>
      <c r="AA449" s="82" t="str">
        <f t="shared" si="91"/>
        <v>P</v>
      </c>
      <c r="AB449" s="93" t="str">
        <f t="shared" si="92"/>
        <v>P</v>
      </c>
      <c r="AC449" s="93" t="str">
        <f>IF(L449&lt;&gt;0,IF(S449="Yes",IF(#REF!="","P",""),""),"")</f>
        <v/>
      </c>
      <c r="AD449" s="93" t="str">
        <f t="shared" si="93"/>
        <v/>
      </c>
      <c r="AE449" s="93" t="str">
        <f t="shared" si="94"/>
        <v/>
      </c>
      <c r="AF449" s="93" t="str">
        <f t="shared" si="95"/>
        <v/>
      </c>
      <c r="BO449" s="64" t="str">
        <f t="shared" si="96"/>
        <v/>
      </c>
      <c r="BP449" s="64" t="str">
        <f t="shared" si="97"/>
        <v/>
      </c>
      <c r="BQ449" s="64" t="str">
        <f t="shared" si="98"/>
        <v/>
      </c>
      <c r="BR449" s="64" t="str">
        <f t="shared" si="99"/>
        <v/>
      </c>
      <c r="BU449" s="64" t="str">
        <f t="shared" si="100"/>
        <v/>
      </c>
      <c r="CY449" s="38" t="str">
        <f t="shared" si="103"/>
        <v>P</v>
      </c>
    </row>
    <row r="450" spans="1:103" ht="20.100000000000001" customHeight="1" x14ac:dyDescent="0.3">
      <c r="A450" s="82">
        <f>ROW()</f>
        <v>450</v>
      </c>
      <c r="B450" s="129" t="str">
        <f t="shared" si="101"/>
        <v/>
      </c>
      <c r="C450" s="129" t="str">
        <f t="shared" si="90"/>
        <v/>
      </c>
      <c r="D450" s="129" t="str">
        <f>IF(C450="","",COUNTIFS(C$11:C450,"&gt;0"))</f>
        <v/>
      </c>
      <c r="E450" s="52"/>
      <c r="F450" s="53"/>
      <c r="G450" s="53"/>
      <c r="H450" s="52"/>
      <c r="I450" s="163"/>
      <c r="J450" s="63"/>
      <c r="K450" s="246"/>
      <c r="L450" s="245" t="str">
        <f t="shared" si="104"/>
        <v/>
      </c>
      <c r="M450" s="173" t="str">
        <f>IFERROR(VLOOKUP(J450,Lists!J$4:L$653,2,FALSE),"")</f>
        <v/>
      </c>
      <c r="N450" s="174" t="str">
        <f>IFERROR(VLOOKUP(J450,Lists!J$4:L$653,3,FALSE),"")</f>
        <v/>
      </c>
      <c r="O450" s="175" t="str">
        <f t="shared" si="102"/>
        <v/>
      </c>
      <c r="P450" s="61"/>
      <c r="Q450" s="164"/>
      <c r="R450" s="164"/>
      <c r="S450" s="85"/>
      <c r="T450" s="97"/>
      <c r="U450" s="52"/>
      <c r="V450" s="85"/>
      <c r="W450" s="98"/>
      <c r="X450" s="107"/>
      <c r="Y450" s="79" t="str">
        <f>IFERROR(VLOOKUP(I450,Lists!A$4:B$11,2,FALSE),"")</f>
        <v/>
      </c>
      <c r="Z450" s="79" t="str">
        <f>IFERROR(VLOOKUP(#REF!,Lists!A$12:B$67,2,FALSE),"")</f>
        <v/>
      </c>
      <c r="AA450" s="82" t="str">
        <f t="shared" si="91"/>
        <v>P</v>
      </c>
      <c r="AB450" s="93" t="str">
        <f t="shared" si="92"/>
        <v>P</v>
      </c>
      <c r="AC450" s="93" t="str">
        <f>IF(L450&lt;&gt;0,IF(S450="Yes",IF(#REF!="","P",""),""),"")</f>
        <v/>
      </c>
      <c r="AD450" s="93" t="str">
        <f t="shared" si="93"/>
        <v/>
      </c>
      <c r="AE450" s="93" t="str">
        <f t="shared" si="94"/>
        <v/>
      </c>
      <c r="AF450" s="93" t="str">
        <f t="shared" si="95"/>
        <v/>
      </c>
      <c r="BO450" s="64" t="str">
        <f t="shared" si="96"/>
        <v/>
      </c>
      <c r="BP450" s="64" t="str">
        <f t="shared" si="97"/>
        <v/>
      </c>
      <c r="BQ450" s="64" t="str">
        <f t="shared" si="98"/>
        <v/>
      </c>
      <c r="BR450" s="64" t="str">
        <f t="shared" si="99"/>
        <v/>
      </c>
      <c r="BU450" s="64" t="str">
        <f t="shared" si="100"/>
        <v/>
      </c>
      <c r="CY450" s="38" t="str">
        <f t="shared" si="103"/>
        <v>P</v>
      </c>
    </row>
    <row r="451" spans="1:103" ht="20.100000000000001" customHeight="1" x14ac:dyDescent="0.3">
      <c r="A451" s="82">
        <f>ROW()</f>
        <v>451</v>
      </c>
      <c r="B451" s="129" t="str">
        <f t="shared" si="101"/>
        <v/>
      </c>
      <c r="C451" s="129" t="str">
        <f t="shared" si="90"/>
        <v/>
      </c>
      <c r="D451" s="129" t="str">
        <f>IF(C451="","",COUNTIFS(C$11:C451,"&gt;0"))</f>
        <v/>
      </c>
      <c r="E451" s="52"/>
      <c r="F451" s="53"/>
      <c r="G451" s="53"/>
      <c r="H451" s="52"/>
      <c r="I451" s="163"/>
      <c r="J451" s="63"/>
      <c r="K451" s="246"/>
      <c r="L451" s="245" t="str">
        <f t="shared" si="104"/>
        <v/>
      </c>
      <c r="M451" s="173" t="str">
        <f>IFERROR(VLOOKUP(J451,Lists!J$4:L$653,2,FALSE),"")</f>
        <v/>
      </c>
      <c r="N451" s="174" t="str">
        <f>IFERROR(VLOOKUP(J451,Lists!J$4:L$653,3,FALSE),"")</f>
        <v/>
      </c>
      <c r="O451" s="175" t="str">
        <f t="shared" si="102"/>
        <v/>
      </c>
      <c r="P451" s="61"/>
      <c r="Q451" s="164"/>
      <c r="R451" s="164"/>
      <c r="S451" s="85"/>
      <c r="T451" s="97"/>
      <c r="U451" s="52"/>
      <c r="V451" s="85"/>
      <c r="W451" s="98"/>
      <c r="X451" s="107"/>
      <c r="Y451" s="79" t="str">
        <f>IFERROR(VLOOKUP(I451,Lists!A$4:B$11,2,FALSE),"")</f>
        <v/>
      </c>
      <c r="Z451" s="79" t="str">
        <f>IFERROR(VLOOKUP(#REF!,Lists!A$12:B$67,2,FALSE),"")</f>
        <v/>
      </c>
      <c r="AA451" s="82" t="str">
        <f t="shared" si="91"/>
        <v>P</v>
      </c>
      <c r="AB451" s="93" t="str">
        <f t="shared" si="92"/>
        <v>P</v>
      </c>
      <c r="AC451" s="93" t="str">
        <f>IF(L451&lt;&gt;0,IF(S451="Yes",IF(#REF!="","P",""),""),"")</f>
        <v/>
      </c>
      <c r="AD451" s="93" t="str">
        <f t="shared" si="93"/>
        <v/>
      </c>
      <c r="AE451" s="93" t="str">
        <f t="shared" si="94"/>
        <v/>
      </c>
      <c r="AF451" s="93" t="str">
        <f t="shared" si="95"/>
        <v/>
      </c>
      <c r="BO451" s="64" t="str">
        <f t="shared" si="96"/>
        <v/>
      </c>
      <c r="BP451" s="64" t="str">
        <f t="shared" si="97"/>
        <v/>
      </c>
      <c r="BQ451" s="64" t="str">
        <f t="shared" si="98"/>
        <v/>
      </c>
      <c r="BR451" s="64" t="str">
        <f t="shared" si="99"/>
        <v/>
      </c>
      <c r="BU451" s="64" t="str">
        <f t="shared" si="100"/>
        <v/>
      </c>
      <c r="CY451" s="38" t="str">
        <f t="shared" si="103"/>
        <v>P</v>
      </c>
    </row>
    <row r="452" spans="1:103" ht="20.100000000000001" customHeight="1" x14ac:dyDescent="0.3">
      <c r="A452" s="82">
        <f>ROW()</f>
        <v>452</v>
      </c>
      <c r="B452" s="129" t="str">
        <f t="shared" si="101"/>
        <v/>
      </c>
      <c r="C452" s="129" t="str">
        <f t="shared" si="90"/>
        <v/>
      </c>
      <c r="D452" s="129" t="str">
        <f>IF(C452="","",COUNTIFS(C$11:C452,"&gt;0"))</f>
        <v/>
      </c>
      <c r="E452" s="52"/>
      <c r="F452" s="53"/>
      <c r="G452" s="53"/>
      <c r="H452" s="52"/>
      <c r="I452" s="163"/>
      <c r="J452" s="63"/>
      <c r="K452" s="246"/>
      <c r="L452" s="245" t="str">
        <f t="shared" si="104"/>
        <v/>
      </c>
      <c r="M452" s="173" t="str">
        <f>IFERROR(VLOOKUP(J452,Lists!J$4:L$653,2,FALSE),"")</f>
        <v/>
      </c>
      <c r="N452" s="174" t="str">
        <f>IFERROR(VLOOKUP(J452,Lists!J$4:L$653,3,FALSE),"")</f>
        <v/>
      </c>
      <c r="O452" s="175" t="str">
        <f t="shared" si="102"/>
        <v/>
      </c>
      <c r="P452" s="61"/>
      <c r="Q452" s="164"/>
      <c r="R452" s="164"/>
      <c r="S452" s="85"/>
      <c r="T452" s="97"/>
      <c r="U452" s="52"/>
      <c r="V452" s="85"/>
      <c r="W452" s="98"/>
      <c r="X452" s="107"/>
      <c r="Y452" s="79" t="str">
        <f>IFERROR(VLOOKUP(I452,Lists!A$4:B$11,2,FALSE),"")</f>
        <v/>
      </c>
      <c r="Z452" s="79" t="str">
        <f>IFERROR(VLOOKUP(#REF!,Lists!A$12:B$67,2,FALSE),"")</f>
        <v/>
      </c>
      <c r="AA452" s="82" t="str">
        <f t="shared" si="91"/>
        <v>P</v>
      </c>
      <c r="AB452" s="93" t="str">
        <f t="shared" si="92"/>
        <v>P</v>
      </c>
      <c r="AC452" s="93" t="str">
        <f>IF(L452&lt;&gt;0,IF(S452="Yes",IF(#REF!="","P",""),""),"")</f>
        <v/>
      </c>
      <c r="AD452" s="93" t="str">
        <f t="shared" si="93"/>
        <v/>
      </c>
      <c r="AE452" s="93" t="str">
        <f t="shared" si="94"/>
        <v/>
      </c>
      <c r="AF452" s="93" t="str">
        <f t="shared" si="95"/>
        <v/>
      </c>
      <c r="BO452" s="64" t="str">
        <f t="shared" si="96"/>
        <v/>
      </c>
      <c r="BP452" s="64" t="str">
        <f t="shared" si="97"/>
        <v/>
      </c>
      <c r="BQ452" s="64" t="str">
        <f t="shared" si="98"/>
        <v/>
      </c>
      <c r="BR452" s="64" t="str">
        <f t="shared" si="99"/>
        <v/>
      </c>
      <c r="BU452" s="64" t="str">
        <f t="shared" si="100"/>
        <v/>
      </c>
      <c r="CY452" s="38" t="str">
        <f t="shared" si="103"/>
        <v>P</v>
      </c>
    </row>
    <row r="453" spans="1:103" ht="20.100000000000001" customHeight="1" x14ac:dyDescent="0.3">
      <c r="A453" s="82">
        <f>ROW()</f>
        <v>453</v>
      </c>
      <c r="B453" s="129" t="str">
        <f t="shared" si="101"/>
        <v/>
      </c>
      <c r="C453" s="129" t="str">
        <f t="shared" si="90"/>
        <v/>
      </c>
      <c r="D453" s="129" t="str">
        <f>IF(C453="","",COUNTIFS(C$11:C453,"&gt;0"))</f>
        <v/>
      </c>
      <c r="E453" s="52"/>
      <c r="F453" s="53"/>
      <c r="G453" s="53"/>
      <c r="H453" s="52"/>
      <c r="I453" s="163"/>
      <c r="J453" s="63"/>
      <c r="K453" s="246"/>
      <c r="L453" s="245" t="str">
        <f t="shared" si="104"/>
        <v/>
      </c>
      <c r="M453" s="173" t="str">
        <f>IFERROR(VLOOKUP(J453,Lists!J$4:L$653,2,FALSE),"")</f>
        <v/>
      </c>
      <c r="N453" s="174" t="str">
        <f>IFERROR(VLOOKUP(J453,Lists!J$4:L$653,3,FALSE),"")</f>
        <v/>
      </c>
      <c r="O453" s="175" t="str">
        <f t="shared" si="102"/>
        <v/>
      </c>
      <c r="P453" s="61"/>
      <c r="Q453" s="164"/>
      <c r="R453" s="164"/>
      <c r="S453" s="85"/>
      <c r="T453" s="97"/>
      <c r="U453" s="52"/>
      <c r="V453" s="85"/>
      <c r="W453" s="98"/>
      <c r="X453" s="107"/>
      <c r="Y453" s="79" t="str">
        <f>IFERROR(VLOOKUP(I453,Lists!A$4:B$11,2,FALSE),"")</f>
        <v/>
      </c>
      <c r="Z453" s="79" t="str">
        <f>IFERROR(VLOOKUP(#REF!,Lists!A$12:B$67,2,FALSE),"")</f>
        <v/>
      </c>
      <c r="AA453" s="82" t="str">
        <f t="shared" si="91"/>
        <v>P</v>
      </c>
      <c r="AB453" s="93" t="str">
        <f t="shared" si="92"/>
        <v>P</v>
      </c>
      <c r="AC453" s="93" t="str">
        <f>IF(L453&lt;&gt;0,IF(S453="Yes",IF(#REF!="","P",""),""),"")</f>
        <v/>
      </c>
      <c r="AD453" s="93" t="str">
        <f t="shared" si="93"/>
        <v/>
      </c>
      <c r="AE453" s="93" t="str">
        <f t="shared" si="94"/>
        <v/>
      </c>
      <c r="AF453" s="93" t="str">
        <f t="shared" si="95"/>
        <v/>
      </c>
      <c r="BO453" s="64" t="str">
        <f t="shared" si="96"/>
        <v/>
      </c>
      <c r="BP453" s="64" t="str">
        <f t="shared" si="97"/>
        <v/>
      </c>
      <c r="BQ453" s="64" t="str">
        <f t="shared" si="98"/>
        <v/>
      </c>
      <c r="BR453" s="64" t="str">
        <f t="shared" si="99"/>
        <v/>
      </c>
      <c r="BU453" s="64" t="str">
        <f t="shared" si="100"/>
        <v/>
      </c>
      <c r="CY453" s="38" t="str">
        <f t="shared" si="103"/>
        <v>P</v>
      </c>
    </row>
    <row r="454" spans="1:103" ht="20.100000000000001" customHeight="1" x14ac:dyDescent="0.3">
      <c r="A454" s="82">
        <f>ROW()</f>
        <v>454</v>
      </c>
      <c r="B454" s="129" t="str">
        <f t="shared" si="101"/>
        <v/>
      </c>
      <c r="C454" s="129" t="str">
        <f t="shared" si="90"/>
        <v/>
      </c>
      <c r="D454" s="129" t="str">
        <f>IF(C454="","",COUNTIFS(C$11:C454,"&gt;0"))</f>
        <v/>
      </c>
      <c r="E454" s="52"/>
      <c r="F454" s="53"/>
      <c r="G454" s="53"/>
      <c r="H454" s="52"/>
      <c r="I454" s="163"/>
      <c r="J454" s="63"/>
      <c r="K454" s="246"/>
      <c r="L454" s="245" t="str">
        <f t="shared" si="104"/>
        <v/>
      </c>
      <c r="M454" s="173" t="str">
        <f>IFERROR(VLOOKUP(J454,Lists!J$4:L$653,2,FALSE),"")</f>
        <v/>
      </c>
      <c r="N454" s="174" t="str">
        <f>IFERROR(VLOOKUP(J454,Lists!J$4:L$653,3,FALSE),"")</f>
        <v/>
      </c>
      <c r="O454" s="175" t="str">
        <f t="shared" si="102"/>
        <v/>
      </c>
      <c r="P454" s="61"/>
      <c r="Q454" s="164"/>
      <c r="R454" s="164"/>
      <c r="S454" s="85"/>
      <c r="T454" s="97"/>
      <c r="U454" s="52"/>
      <c r="V454" s="85"/>
      <c r="W454" s="98"/>
      <c r="X454" s="107"/>
      <c r="Y454" s="79" t="str">
        <f>IFERROR(VLOOKUP(I454,Lists!A$4:B$11,2,FALSE),"")</f>
        <v/>
      </c>
      <c r="Z454" s="79" t="str">
        <f>IFERROR(VLOOKUP(#REF!,Lists!A$12:B$67,2,FALSE),"")</f>
        <v/>
      </c>
      <c r="AA454" s="82" t="str">
        <f t="shared" si="91"/>
        <v>P</v>
      </c>
      <c r="AB454" s="93" t="str">
        <f t="shared" si="92"/>
        <v>P</v>
      </c>
      <c r="AC454" s="93" t="str">
        <f>IF(L454&lt;&gt;0,IF(S454="Yes",IF(#REF!="","P",""),""),"")</f>
        <v/>
      </c>
      <c r="AD454" s="93" t="str">
        <f t="shared" si="93"/>
        <v/>
      </c>
      <c r="AE454" s="93" t="str">
        <f t="shared" si="94"/>
        <v/>
      </c>
      <c r="AF454" s="93" t="str">
        <f t="shared" si="95"/>
        <v/>
      </c>
      <c r="BO454" s="64" t="str">
        <f t="shared" si="96"/>
        <v/>
      </c>
      <c r="BP454" s="64" t="str">
        <f t="shared" si="97"/>
        <v/>
      </c>
      <c r="BQ454" s="64" t="str">
        <f t="shared" si="98"/>
        <v/>
      </c>
      <c r="BR454" s="64" t="str">
        <f t="shared" si="99"/>
        <v/>
      </c>
      <c r="BU454" s="64" t="str">
        <f t="shared" si="100"/>
        <v/>
      </c>
      <c r="CY454" s="38" t="str">
        <f t="shared" si="103"/>
        <v>P</v>
      </c>
    </row>
    <row r="455" spans="1:103" ht="20.100000000000001" customHeight="1" x14ac:dyDescent="0.3">
      <c r="A455" s="82">
        <f>ROW()</f>
        <v>455</v>
      </c>
      <c r="B455" s="129" t="str">
        <f t="shared" si="101"/>
        <v/>
      </c>
      <c r="C455" s="129" t="str">
        <f t="shared" si="90"/>
        <v/>
      </c>
      <c r="D455" s="129" t="str">
        <f>IF(C455="","",COUNTIFS(C$11:C455,"&gt;0"))</f>
        <v/>
      </c>
      <c r="E455" s="52"/>
      <c r="F455" s="53"/>
      <c r="G455" s="53"/>
      <c r="H455" s="52"/>
      <c r="I455" s="163"/>
      <c r="J455" s="63"/>
      <c r="K455" s="246"/>
      <c r="L455" s="245" t="str">
        <f t="shared" si="104"/>
        <v/>
      </c>
      <c r="M455" s="173" t="str">
        <f>IFERROR(VLOOKUP(J455,Lists!J$4:L$653,2,FALSE),"")</f>
        <v/>
      </c>
      <c r="N455" s="174" t="str">
        <f>IFERROR(VLOOKUP(J455,Lists!J$4:L$653,3,FALSE),"")</f>
        <v/>
      </c>
      <c r="O455" s="175" t="str">
        <f t="shared" si="102"/>
        <v/>
      </c>
      <c r="P455" s="61"/>
      <c r="Q455" s="164"/>
      <c r="R455" s="164"/>
      <c r="S455" s="85"/>
      <c r="T455" s="97"/>
      <c r="U455" s="52"/>
      <c r="V455" s="85"/>
      <c r="W455" s="98"/>
      <c r="X455" s="107"/>
      <c r="Y455" s="79" t="str">
        <f>IFERROR(VLOOKUP(I455,Lists!A$4:B$11,2,FALSE),"")</f>
        <v/>
      </c>
      <c r="Z455" s="79" t="str">
        <f>IFERROR(VLOOKUP(#REF!,Lists!A$12:B$67,2,FALSE),"")</f>
        <v/>
      </c>
      <c r="AA455" s="82" t="str">
        <f t="shared" si="91"/>
        <v>P</v>
      </c>
      <c r="AB455" s="93" t="str">
        <f t="shared" si="92"/>
        <v>P</v>
      </c>
      <c r="AC455" s="93" t="str">
        <f>IF(L455&lt;&gt;0,IF(S455="Yes",IF(#REF!="","P",""),""),"")</f>
        <v/>
      </c>
      <c r="AD455" s="93" t="str">
        <f t="shared" si="93"/>
        <v/>
      </c>
      <c r="AE455" s="93" t="str">
        <f t="shared" si="94"/>
        <v/>
      </c>
      <c r="AF455" s="93" t="str">
        <f t="shared" si="95"/>
        <v/>
      </c>
      <c r="BO455" s="64" t="str">
        <f t="shared" si="96"/>
        <v/>
      </c>
      <c r="BP455" s="64" t="str">
        <f t="shared" si="97"/>
        <v/>
      </c>
      <c r="BQ455" s="64" t="str">
        <f t="shared" si="98"/>
        <v/>
      </c>
      <c r="BR455" s="64" t="str">
        <f t="shared" si="99"/>
        <v/>
      </c>
      <c r="BU455" s="64" t="str">
        <f t="shared" si="100"/>
        <v/>
      </c>
      <c r="CY455" s="38" t="str">
        <f t="shared" si="103"/>
        <v>P</v>
      </c>
    </row>
    <row r="456" spans="1:103" ht="20.100000000000001" customHeight="1" x14ac:dyDescent="0.3">
      <c r="A456" s="82">
        <f>ROW()</f>
        <v>456</v>
      </c>
      <c r="B456" s="129" t="str">
        <f t="shared" si="101"/>
        <v/>
      </c>
      <c r="C456" s="129" t="str">
        <f t="shared" si="90"/>
        <v/>
      </c>
      <c r="D456" s="129" t="str">
        <f>IF(C456="","",COUNTIFS(C$11:C456,"&gt;0"))</f>
        <v/>
      </c>
      <c r="E456" s="52"/>
      <c r="F456" s="53"/>
      <c r="G456" s="53"/>
      <c r="H456" s="52"/>
      <c r="I456" s="163"/>
      <c r="J456" s="63"/>
      <c r="K456" s="246"/>
      <c r="L456" s="245" t="str">
        <f t="shared" si="104"/>
        <v/>
      </c>
      <c r="M456" s="173" t="str">
        <f>IFERROR(VLOOKUP(J456,Lists!J$4:L$653,2,FALSE),"")</f>
        <v/>
      </c>
      <c r="N456" s="174" t="str">
        <f>IFERROR(VLOOKUP(J456,Lists!J$4:L$653,3,FALSE),"")</f>
        <v/>
      </c>
      <c r="O456" s="175" t="str">
        <f t="shared" si="102"/>
        <v/>
      </c>
      <c r="P456" s="61"/>
      <c r="Q456" s="164"/>
      <c r="R456" s="164"/>
      <c r="S456" s="85"/>
      <c r="T456" s="97"/>
      <c r="U456" s="52"/>
      <c r="V456" s="85"/>
      <c r="W456" s="98"/>
      <c r="X456" s="107"/>
      <c r="Y456" s="79" t="str">
        <f>IFERROR(VLOOKUP(I456,Lists!A$4:B$11,2,FALSE),"")</f>
        <v/>
      </c>
      <c r="Z456" s="79" t="str">
        <f>IFERROR(VLOOKUP(#REF!,Lists!A$12:B$67,2,FALSE),"")</f>
        <v/>
      </c>
      <c r="AA456" s="82" t="str">
        <f t="shared" si="91"/>
        <v>P</v>
      </c>
      <c r="AB456" s="93" t="str">
        <f t="shared" si="92"/>
        <v>P</v>
      </c>
      <c r="AC456" s="93" t="str">
        <f>IF(L456&lt;&gt;0,IF(S456="Yes",IF(#REF!="","P",""),""),"")</f>
        <v/>
      </c>
      <c r="AD456" s="93" t="str">
        <f t="shared" si="93"/>
        <v/>
      </c>
      <c r="AE456" s="93" t="str">
        <f t="shared" si="94"/>
        <v/>
      </c>
      <c r="AF456" s="93" t="str">
        <f t="shared" si="95"/>
        <v/>
      </c>
      <c r="BO456" s="64" t="str">
        <f t="shared" si="96"/>
        <v/>
      </c>
      <c r="BP456" s="64" t="str">
        <f t="shared" si="97"/>
        <v/>
      </c>
      <c r="BQ456" s="64" t="str">
        <f t="shared" si="98"/>
        <v/>
      </c>
      <c r="BR456" s="64" t="str">
        <f t="shared" si="99"/>
        <v/>
      </c>
      <c r="BU456" s="64" t="str">
        <f t="shared" si="100"/>
        <v/>
      </c>
      <c r="CY456" s="38" t="str">
        <f t="shared" si="103"/>
        <v>P</v>
      </c>
    </row>
    <row r="457" spans="1:103" ht="20.100000000000001" customHeight="1" x14ac:dyDescent="0.3">
      <c r="A457" s="82">
        <f>ROW()</f>
        <v>457</v>
      </c>
      <c r="B457" s="129" t="str">
        <f t="shared" si="101"/>
        <v/>
      </c>
      <c r="C457" s="129" t="str">
        <f t="shared" si="90"/>
        <v/>
      </c>
      <c r="D457" s="129" t="str">
        <f>IF(C457="","",COUNTIFS(C$11:C457,"&gt;0"))</f>
        <v/>
      </c>
      <c r="E457" s="52"/>
      <c r="F457" s="53"/>
      <c r="G457" s="53"/>
      <c r="H457" s="52"/>
      <c r="I457" s="163"/>
      <c r="J457" s="63"/>
      <c r="K457" s="246"/>
      <c r="L457" s="245" t="str">
        <f t="shared" si="104"/>
        <v/>
      </c>
      <c r="M457" s="173" t="str">
        <f>IFERROR(VLOOKUP(J457,Lists!J$4:L$653,2,FALSE),"")</f>
        <v/>
      </c>
      <c r="N457" s="174" t="str">
        <f>IFERROR(VLOOKUP(J457,Lists!J$4:L$653,3,FALSE),"")</f>
        <v/>
      </c>
      <c r="O457" s="175" t="str">
        <f t="shared" si="102"/>
        <v/>
      </c>
      <c r="P457" s="61"/>
      <c r="Q457" s="164"/>
      <c r="R457" s="164"/>
      <c r="S457" s="85"/>
      <c r="T457" s="97"/>
      <c r="U457" s="52"/>
      <c r="V457" s="85"/>
      <c r="W457" s="98"/>
      <c r="X457" s="107"/>
      <c r="Y457" s="79" t="str">
        <f>IFERROR(VLOOKUP(I457,Lists!A$4:B$11,2,FALSE),"")</f>
        <v/>
      </c>
      <c r="Z457" s="79" t="str">
        <f>IFERROR(VLOOKUP(#REF!,Lists!A$12:B$67,2,FALSE),"")</f>
        <v/>
      </c>
      <c r="AA457" s="82" t="str">
        <f t="shared" si="91"/>
        <v>P</v>
      </c>
      <c r="AB457" s="93" t="str">
        <f t="shared" si="92"/>
        <v>P</v>
      </c>
      <c r="AC457" s="93" t="str">
        <f>IF(L457&lt;&gt;0,IF(S457="Yes",IF(#REF!="","P",""),""),"")</f>
        <v/>
      </c>
      <c r="AD457" s="93" t="str">
        <f t="shared" si="93"/>
        <v/>
      </c>
      <c r="AE457" s="93" t="str">
        <f t="shared" si="94"/>
        <v/>
      </c>
      <c r="AF457" s="93" t="str">
        <f t="shared" si="95"/>
        <v/>
      </c>
      <c r="BO457" s="64" t="str">
        <f t="shared" si="96"/>
        <v/>
      </c>
      <c r="BP457" s="64" t="str">
        <f t="shared" si="97"/>
        <v/>
      </c>
      <c r="BQ457" s="64" t="str">
        <f t="shared" si="98"/>
        <v/>
      </c>
      <c r="BR457" s="64" t="str">
        <f t="shared" si="99"/>
        <v/>
      </c>
      <c r="BU457" s="64" t="str">
        <f t="shared" si="100"/>
        <v/>
      </c>
      <c r="CY457" s="38" t="str">
        <f t="shared" si="103"/>
        <v>P</v>
      </c>
    </row>
    <row r="458" spans="1:103" ht="20.100000000000001" customHeight="1" x14ac:dyDescent="0.3">
      <c r="A458" s="82">
        <f>ROW()</f>
        <v>458</v>
      </c>
      <c r="B458" s="129" t="str">
        <f t="shared" si="101"/>
        <v/>
      </c>
      <c r="C458" s="129" t="str">
        <f t="shared" si="90"/>
        <v/>
      </c>
      <c r="D458" s="129" t="str">
        <f>IF(C458="","",COUNTIFS(C$11:C458,"&gt;0"))</f>
        <v/>
      </c>
      <c r="E458" s="52"/>
      <c r="F458" s="53"/>
      <c r="G458" s="53"/>
      <c r="H458" s="52"/>
      <c r="I458" s="163"/>
      <c r="J458" s="63"/>
      <c r="K458" s="246"/>
      <c r="L458" s="245" t="str">
        <f t="shared" si="104"/>
        <v/>
      </c>
      <c r="M458" s="173" t="str">
        <f>IFERROR(VLOOKUP(J458,Lists!J$4:L$653,2,FALSE),"")</f>
        <v/>
      </c>
      <c r="N458" s="174" t="str">
        <f>IFERROR(VLOOKUP(J458,Lists!J$4:L$653,3,FALSE),"")</f>
        <v/>
      </c>
      <c r="O458" s="175" t="str">
        <f t="shared" si="102"/>
        <v/>
      </c>
      <c r="P458" s="61"/>
      <c r="Q458" s="164"/>
      <c r="R458" s="164"/>
      <c r="S458" s="85"/>
      <c r="T458" s="97"/>
      <c r="U458" s="52"/>
      <c r="V458" s="85"/>
      <c r="W458" s="98"/>
      <c r="X458" s="107"/>
      <c r="Y458" s="79" t="str">
        <f>IFERROR(VLOOKUP(I458,Lists!A$4:B$11,2,FALSE),"")</f>
        <v/>
      </c>
      <c r="Z458" s="79" t="str">
        <f>IFERROR(VLOOKUP(#REF!,Lists!A$12:B$67,2,FALSE),"")</f>
        <v/>
      </c>
      <c r="AA458" s="82" t="str">
        <f t="shared" si="91"/>
        <v>P</v>
      </c>
      <c r="AB458" s="93" t="str">
        <f t="shared" si="92"/>
        <v>P</v>
      </c>
      <c r="AC458" s="93" t="str">
        <f>IF(L458&lt;&gt;0,IF(S458="Yes",IF(#REF!="","P",""),""),"")</f>
        <v/>
      </c>
      <c r="AD458" s="93" t="str">
        <f t="shared" si="93"/>
        <v/>
      </c>
      <c r="AE458" s="93" t="str">
        <f t="shared" si="94"/>
        <v/>
      </c>
      <c r="AF458" s="93" t="str">
        <f t="shared" si="95"/>
        <v/>
      </c>
      <c r="BO458" s="64" t="str">
        <f t="shared" si="96"/>
        <v/>
      </c>
      <c r="BP458" s="64" t="str">
        <f t="shared" si="97"/>
        <v/>
      </c>
      <c r="BQ458" s="64" t="str">
        <f t="shared" si="98"/>
        <v/>
      </c>
      <c r="BR458" s="64" t="str">
        <f t="shared" si="99"/>
        <v/>
      </c>
      <c r="BU458" s="64" t="str">
        <f t="shared" si="100"/>
        <v/>
      </c>
      <c r="CY458" s="38" t="str">
        <f t="shared" si="103"/>
        <v>P</v>
      </c>
    </row>
    <row r="459" spans="1:103" ht="20.100000000000001" customHeight="1" x14ac:dyDescent="0.3">
      <c r="A459" s="82">
        <f>ROW()</f>
        <v>459</v>
      </c>
      <c r="B459" s="129" t="str">
        <f t="shared" si="101"/>
        <v/>
      </c>
      <c r="C459" s="129" t="str">
        <f t="shared" ref="C459:C510" si="105">IF(S459="Yes",B459,"")</f>
        <v/>
      </c>
      <c r="D459" s="129" t="str">
        <f>IF(C459="","",COUNTIFS(C$11:C459,"&gt;0"))</f>
        <v/>
      </c>
      <c r="E459" s="52"/>
      <c r="F459" s="53"/>
      <c r="G459" s="53"/>
      <c r="H459" s="52"/>
      <c r="I459" s="163"/>
      <c r="J459" s="63"/>
      <c r="K459" s="246"/>
      <c r="L459" s="245" t="str">
        <f t="shared" si="104"/>
        <v/>
      </c>
      <c r="M459" s="173" t="str">
        <f>IFERROR(VLOOKUP(J459,Lists!J$4:L$653,2,FALSE),"")</f>
        <v/>
      </c>
      <c r="N459" s="174" t="str">
        <f>IFERROR(VLOOKUP(J459,Lists!J$4:L$653,3,FALSE),"")</f>
        <v/>
      </c>
      <c r="O459" s="175" t="str">
        <f t="shared" si="102"/>
        <v/>
      </c>
      <c r="P459" s="61"/>
      <c r="Q459" s="164"/>
      <c r="R459" s="164"/>
      <c r="S459" s="85"/>
      <c r="T459" s="97"/>
      <c r="U459" s="52"/>
      <c r="V459" s="85"/>
      <c r="W459" s="98"/>
      <c r="X459" s="107"/>
      <c r="Y459" s="79" t="str">
        <f>IFERROR(VLOOKUP(I459,Lists!A$4:B$11,2,FALSE),"")</f>
        <v/>
      </c>
      <c r="Z459" s="79" t="str">
        <f>IFERROR(VLOOKUP(#REF!,Lists!A$12:B$67,2,FALSE),"")</f>
        <v/>
      </c>
      <c r="AA459" s="82" t="str">
        <f t="shared" ref="AA459:AA510" si="106">IF(L459&lt;&gt;0,IF(P459="","P",""),"")</f>
        <v>P</v>
      </c>
      <c r="AB459" s="93" t="str">
        <f t="shared" ref="AB459:AB510" si="107">IF(L459&lt;&gt;0,IF(P459&lt;&gt;0,IF(S459="","P",""),"P"),"")</f>
        <v>P</v>
      </c>
      <c r="AC459" s="93" t="str">
        <f>IF(L459&lt;&gt;0,IF(S459="Yes",IF(#REF!="","P",""),""),"")</f>
        <v/>
      </c>
      <c r="AD459" s="93" t="str">
        <f t="shared" ref="AD459:AD510" si="108">IF(L459&lt;&gt;0,IF(S459="Yes",IF(T459="","P",""),""),"")</f>
        <v/>
      </c>
      <c r="AE459" s="93" t="str">
        <f t="shared" ref="AE459:AE510" si="109">IF(L459&lt;&gt;0,IF(S459="Yes",IF(V459="","P",""),""),"")</f>
        <v/>
      </c>
      <c r="AF459" s="93" t="str">
        <f t="shared" ref="AF459:AF510" si="110">IF(L459&lt;&gt;0,IF(T459="No - Never began",IF(U459="","P",""),""),"")</f>
        <v/>
      </c>
      <c r="BO459" s="64" t="str">
        <f t="shared" ref="BO459:BO510" si="111">IF($P459&gt;0,IF(E459="","P",""),"")</f>
        <v/>
      </c>
      <c r="BP459" s="64" t="str">
        <f t="shared" ref="BP459:BP510" si="112">IF($P459&gt;0,IF(F459="","P",""),"")</f>
        <v/>
      </c>
      <c r="BQ459" s="64" t="str">
        <f t="shared" ref="BQ459:BQ510" si="113">IF($P459&gt;0,IF(G459="","P",""),"")</f>
        <v/>
      </c>
      <c r="BR459" s="64" t="str">
        <f t="shared" ref="BR459:BR510" si="114">IF($P459&gt;0,IF(H459="","P",""),"")</f>
        <v/>
      </c>
      <c r="BU459" s="64" t="str">
        <f t="shared" ref="BU459:BU510" si="115">IF($P459&gt;0,IF(L459=0,"P",""),"")</f>
        <v/>
      </c>
      <c r="CY459" s="38" t="str">
        <f t="shared" si="103"/>
        <v>P</v>
      </c>
    </row>
    <row r="460" spans="1:103" ht="20.100000000000001" customHeight="1" x14ac:dyDescent="0.3">
      <c r="A460" s="82">
        <f>ROW()</f>
        <v>460</v>
      </c>
      <c r="B460" s="129" t="str">
        <f t="shared" ref="B460:B510" si="116">IF(H460&gt;0,IF(H460&amp;J460=H459&amp;J459,B459,B459+1),"")</f>
        <v/>
      </c>
      <c r="C460" s="129" t="str">
        <f t="shared" si="105"/>
        <v/>
      </c>
      <c r="D460" s="129" t="str">
        <f>IF(C460="","",COUNTIFS(C$11:C460,"&gt;0"))</f>
        <v/>
      </c>
      <c r="E460" s="52"/>
      <c r="F460" s="53"/>
      <c r="G460" s="53"/>
      <c r="H460" s="52"/>
      <c r="I460" s="163"/>
      <c r="J460" s="63"/>
      <c r="K460" s="246"/>
      <c r="L460" s="245" t="str">
        <f t="shared" si="104"/>
        <v/>
      </c>
      <c r="M460" s="173" t="str">
        <f>IFERROR(VLOOKUP(J460,Lists!J$4:L$653,2,FALSE),"")</f>
        <v/>
      </c>
      <c r="N460" s="174" t="str">
        <f>IFERROR(VLOOKUP(J460,Lists!J$4:L$653,3,FALSE),"")</f>
        <v/>
      </c>
      <c r="O460" s="175" t="str">
        <f t="shared" ref="O460:O510" si="117">IF(L460="","",L460*M460)</f>
        <v/>
      </c>
      <c r="P460" s="61"/>
      <c r="Q460" s="164"/>
      <c r="R460" s="164"/>
      <c r="S460" s="85"/>
      <c r="T460" s="97"/>
      <c r="U460" s="52"/>
      <c r="V460" s="85"/>
      <c r="W460" s="98"/>
      <c r="X460" s="107"/>
      <c r="Y460" s="79" t="str">
        <f>IFERROR(VLOOKUP(I460,Lists!A$4:B$11,2,FALSE),"")</f>
        <v/>
      </c>
      <c r="Z460" s="79" t="str">
        <f>IFERROR(VLOOKUP(#REF!,Lists!A$12:B$67,2,FALSE),"")</f>
        <v/>
      </c>
      <c r="AA460" s="82" t="str">
        <f t="shared" si="106"/>
        <v>P</v>
      </c>
      <c r="AB460" s="93" t="str">
        <f t="shared" si="107"/>
        <v>P</v>
      </c>
      <c r="AC460" s="93" t="str">
        <f>IF(L460&lt;&gt;0,IF(S460="Yes",IF(#REF!="","P",""),""),"")</f>
        <v/>
      </c>
      <c r="AD460" s="93" t="str">
        <f t="shared" si="108"/>
        <v/>
      </c>
      <c r="AE460" s="93" t="str">
        <f t="shared" si="109"/>
        <v/>
      </c>
      <c r="AF460" s="93" t="str">
        <f t="shared" si="110"/>
        <v/>
      </c>
      <c r="BO460" s="64" t="str">
        <f t="shared" si="111"/>
        <v/>
      </c>
      <c r="BP460" s="64" t="str">
        <f t="shared" si="112"/>
        <v/>
      </c>
      <c r="BQ460" s="64" t="str">
        <f t="shared" si="113"/>
        <v/>
      </c>
      <c r="BR460" s="64" t="str">
        <f t="shared" si="114"/>
        <v/>
      </c>
      <c r="BU460" s="64" t="str">
        <f t="shared" si="115"/>
        <v/>
      </c>
      <c r="CY460" s="38" t="str">
        <f t="shared" ref="CY460:CY510" si="118">IF(L460&lt;&gt;0,IF(P460="","P",""),"")</f>
        <v>P</v>
      </c>
    </row>
    <row r="461" spans="1:103" ht="20.100000000000001" customHeight="1" x14ac:dyDescent="0.3">
      <c r="A461" s="82">
        <f>ROW()</f>
        <v>461</v>
      </c>
      <c r="B461" s="129" t="str">
        <f t="shared" si="116"/>
        <v/>
      </c>
      <c r="C461" s="129" t="str">
        <f t="shared" si="105"/>
        <v/>
      </c>
      <c r="D461" s="129" t="str">
        <f>IF(C461="","",COUNTIFS(C$11:C461,"&gt;0"))</f>
        <v/>
      </c>
      <c r="E461" s="52"/>
      <c r="F461" s="53"/>
      <c r="G461" s="53"/>
      <c r="H461" s="52"/>
      <c r="I461" s="163"/>
      <c r="J461" s="63"/>
      <c r="K461" s="246"/>
      <c r="L461" s="245" t="str">
        <f t="shared" si="104"/>
        <v/>
      </c>
      <c r="M461" s="173" t="str">
        <f>IFERROR(VLOOKUP(J461,Lists!J$4:L$653,2,FALSE),"")</f>
        <v/>
      </c>
      <c r="N461" s="174" t="str">
        <f>IFERROR(VLOOKUP(J461,Lists!J$4:L$653,3,FALSE),"")</f>
        <v/>
      </c>
      <c r="O461" s="175" t="str">
        <f t="shared" si="117"/>
        <v/>
      </c>
      <c r="P461" s="61"/>
      <c r="Q461" s="164"/>
      <c r="R461" s="164"/>
      <c r="S461" s="85"/>
      <c r="T461" s="97"/>
      <c r="U461" s="52"/>
      <c r="V461" s="85"/>
      <c r="W461" s="98"/>
      <c r="X461" s="107"/>
      <c r="Y461" s="79" t="str">
        <f>IFERROR(VLOOKUP(I461,Lists!A$4:B$11,2,FALSE),"")</f>
        <v/>
      </c>
      <c r="Z461" s="79" t="str">
        <f>IFERROR(VLOOKUP(#REF!,Lists!A$12:B$67,2,FALSE),"")</f>
        <v/>
      </c>
      <c r="AA461" s="82" t="str">
        <f t="shared" si="106"/>
        <v>P</v>
      </c>
      <c r="AB461" s="93" t="str">
        <f t="shared" si="107"/>
        <v>P</v>
      </c>
      <c r="AC461" s="93" t="str">
        <f>IF(L461&lt;&gt;0,IF(S461="Yes",IF(#REF!="","P",""),""),"")</f>
        <v/>
      </c>
      <c r="AD461" s="93" t="str">
        <f t="shared" si="108"/>
        <v/>
      </c>
      <c r="AE461" s="93" t="str">
        <f t="shared" si="109"/>
        <v/>
      </c>
      <c r="AF461" s="93" t="str">
        <f t="shared" si="110"/>
        <v/>
      </c>
      <c r="BO461" s="64" t="str">
        <f t="shared" si="111"/>
        <v/>
      </c>
      <c r="BP461" s="64" t="str">
        <f t="shared" si="112"/>
        <v/>
      </c>
      <c r="BQ461" s="64" t="str">
        <f t="shared" si="113"/>
        <v/>
      </c>
      <c r="BR461" s="64" t="str">
        <f t="shared" si="114"/>
        <v/>
      </c>
      <c r="BU461" s="64" t="str">
        <f t="shared" si="115"/>
        <v/>
      </c>
      <c r="CY461" s="38" t="str">
        <f t="shared" si="118"/>
        <v>P</v>
      </c>
    </row>
    <row r="462" spans="1:103" ht="20.100000000000001" customHeight="1" x14ac:dyDescent="0.3">
      <c r="A462" s="82">
        <f>ROW()</f>
        <v>462</v>
      </c>
      <c r="B462" s="129" t="str">
        <f t="shared" si="116"/>
        <v/>
      </c>
      <c r="C462" s="129" t="str">
        <f t="shared" si="105"/>
        <v/>
      </c>
      <c r="D462" s="129" t="str">
        <f>IF(C462="","",COUNTIFS(C$11:C462,"&gt;0"))</f>
        <v/>
      </c>
      <c r="E462" s="52"/>
      <c r="F462" s="53"/>
      <c r="G462" s="53"/>
      <c r="H462" s="52"/>
      <c r="I462" s="163"/>
      <c r="J462" s="63"/>
      <c r="K462" s="246"/>
      <c r="L462" s="245" t="str">
        <f t="shared" ref="L462:L510" si="119">IF(P462="","",Q462-P462+1)</f>
        <v/>
      </c>
      <c r="M462" s="173" t="str">
        <f>IFERROR(VLOOKUP(J462,Lists!J$4:L$653,2,FALSE),"")</f>
        <v/>
      </c>
      <c r="N462" s="174" t="str">
        <f>IFERROR(VLOOKUP(J462,Lists!J$4:L$653,3,FALSE),"")</f>
        <v/>
      </c>
      <c r="O462" s="175" t="str">
        <f t="shared" si="117"/>
        <v/>
      </c>
      <c r="P462" s="61"/>
      <c r="Q462" s="164"/>
      <c r="R462" s="164"/>
      <c r="S462" s="85"/>
      <c r="T462" s="97"/>
      <c r="U462" s="52"/>
      <c r="V462" s="85"/>
      <c r="W462" s="98"/>
      <c r="X462" s="107"/>
      <c r="Y462" s="79" t="str">
        <f>IFERROR(VLOOKUP(I462,Lists!A$4:B$11,2,FALSE),"")</f>
        <v/>
      </c>
      <c r="Z462" s="79" t="str">
        <f>IFERROR(VLOOKUP(#REF!,Lists!A$12:B$67,2,FALSE),"")</f>
        <v/>
      </c>
      <c r="AA462" s="82" t="str">
        <f t="shared" si="106"/>
        <v>P</v>
      </c>
      <c r="AB462" s="93" t="str">
        <f t="shared" si="107"/>
        <v>P</v>
      </c>
      <c r="AC462" s="93" t="str">
        <f>IF(L462&lt;&gt;0,IF(S462="Yes",IF(#REF!="","P",""),""),"")</f>
        <v/>
      </c>
      <c r="AD462" s="93" t="str">
        <f t="shared" si="108"/>
        <v/>
      </c>
      <c r="AE462" s="93" t="str">
        <f t="shared" si="109"/>
        <v/>
      </c>
      <c r="AF462" s="93" t="str">
        <f t="shared" si="110"/>
        <v/>
      </c>
      <c r="BO462" s="64" t="str">
        <f t="shared" si="111"/>
        <v/>
      </c>
      <c r="BP462" s="64" t="str">
        <f t="shared" si="112"/>
        <v/>
      </c>
      <c r="BQ462" s="64" t="str">
        <f t="shared" si="113"/>
        <v/>
      </c>
      <c r="BR462" s="64" t="str">
        <f t="shared" si="114"/>
        <v/>
      </c>
      <c r="BU462" s="64" t="str">
        <f t="shared" si="115"/>
        <v/>
      </c>
      <c r="CY462" s="38" t="str">
        <f t="shared" si="118"/>
        <v>P</v>
      </c>
    </row>
    <row r="463" spans="1:103" ht="20.100000000000001" customHeight="1" x14ac:dyDescent="0.3">
      <c r="A463" s="82">
        <f>ROW()</f>
        <v>463</v>
      </c>
      <c r="B463" s="129" t="str">
        <f t="shared" si="116"/>
        <v/>
      </c>
      <c r="C463" s="129" t="str">
        <f t="shared" si="105"/>
        <v/>
      </c>
      <c r="D463" s="129" t="str">
        <f>IF(C463="","",COUNTIFS(C$11:C463,"&gt;0"))</f>
        <v/>
      </c>
      <c r="E463" s="52"/>
      <c r="F463" s="53"/>
      <c r="G463" s="53"/>
      <c r="H463" s="52"/>
      <c r="I463" s="163"/>
      <c r="J463" s="63"/>
      <c r="K463" s="246"/>
      <c r="L463" s="245" t="str">
        <f t="shared" si="119"/>
        <v/>
      </c>
      <c r="M463" s="173" t="str">
        <f>IFERROR(VLOOKUP(J463,Lists!J$4:L$653,2,FALSE),"")</f>
        <v/>
      </c>
      <c r="N463" s="174" t="str">
        <f>IFERROR(VLOOKUP(J463,Lists!J$4:L$653,3,FALSE),"")</f>
        <v/>
      </c>
      <c r="O463" s="175" t="str">
        <f t="shared" si="117"/>
        <v/>
      </c>
      <c r="P463" s="61"/>
      <c r="Q463" s="164"/>
      <c r="R463" s="164"/>
      <c r="S463" s="85"/>
      <c r="T463" s="97"/>
      <c r="U463" s="52"/>
      <c r="V463" s="85"/>
      <c r="W463" s="98"/>
      <c r="X463" s="107"/>
      <c r="Y463" s="79" t="str">
        <f>IFERROR(VLOOKUP(I463,Lists!A$4:B$11,2,FALSE),"")</f>
        <v/>
      </c>
      <c r="Z463" s="79" t="str">
        <f>IFERROR(VLOOKUP(#REF!,Lists!A$12:B$67,2,FALSE),"")</f>
        <v/>
      </c>
      <c r="AA463" s="82" t="str">
        <f t="shared" si="106"/>
        <v>P</v>
      </c>
      <c r="AB463" s="93" t="str">
        <f t="shared" si="107"/>
        <v>P</v>
      </c>
      <c r="AC463" s="93" t="str">
        <f>IF(L463&lt;&gt;0,IF(S463="Yes",IF(#REF!="","P",""),""),"")</f>
        <v/>
      </c>
      <c r="AD463" s="93" t="str">
        <f t="shared" si="108"/>
        <v/>
      </c>
      <c r="AE463" s="93" t="str">
        <f t="shared" si="109"/>
        <v/>
      </c>
      <c r="AF463" s="93" t="str">
        <f t="shared" si="110"/>
        <v/>
      </c>
      <c r="BO463" s="64" t="str">
        <f t="shared" si="111"/>
        <v/>
      </c>
      <c r="BP463" s="64" t="str">
        <f t="shared" si="112"/>
        <v/>
      </c>
      <c r="BQ463" s="64" t="str">
        <f t="shared" si="113"/>
        <v/>
      </c>
      <c r="BR463" s="64" t="str">
        <f t="shared" si="114"/>
        <v/>
      </c>
      <c r="BU463" s="64" t="str">
        <f t="shared" si="115"/>
        <v/>
      </c>
      <c r="CY463" s="38" t="str">
        <f t="shared" si="118"/>
        <v>P</v>
      </c>
    </row>
    <row r="464" spans="1:103" ht="20.100000000000001" customHeight="1" x14ac:dyDescent="0.3">
      <c r="A464" s="82">
        <f>ROW()</f>
        <v>464</v>
      </c>
      <c r="B464" s="129" t="str">
        <f t="shared" si="116"/>
        <v/>
      </c>
      <c r="C464" s="129" t="str">
        <f t="shared" si="105"/>
        <v/>
      </c>
      <c r="D464" s="129" t="str">
        <f>IF(C464="","",COUNTIFS(C$11:C464,"&gt;0"))</f>
        <v/>
      </c>
      <c r="E464" s="52"/>
      <c r="F464" s="53"/>
      <c r="G464" s="53"/>
      <c r="H464" s="52"/>
      <c r="I464" s="163"/>
      <c r="J464" s="63"/>
      <c r="K464" s="246"/>
      <c r="L464" s="245" t="str">
        <f t="shared" si="119"/>
        <v/>
      </c>
      <c r="M464" s="173" t="str">
        <f>IFERROR(VLOOKUP(J464,Lists!J$4:L$653,2,FALSE),"")</f>
        <v/>
      </c>
      <c r="N464" s="174" t="str">
        <f>IFERROR(VLOOKUP(J464,Lists!J$4:L$653,3,FALSE),"")</f>
        <v/>
      </c>
      <c r="O464" s="175" t="str">
        <f t="shared" si="117"/>
        <v/>
      </c>
      <c r="P464" s="61"/>
      <c r="Q464" s="164"/>
      <c r="R464" s="164"/>
      <c r="S464" s="85"/>
      <c r="T464" s="97"/>
      <c r="U464" s="52"/>
      <c r="V464" s="85"/>
      <c r="W464" s="98"/>
      <c r="X464" s="107"/>
      <c r="Y464" s="79" t="str">
        <f>IFERROR(VLOOKUP(I464,Lists!A$4:B$11,2,FALSE),"")</f>
        <v/>
      </c>
      <c r="Z464" s="79" t="str">
        <f>IFERROR(VLOOKUP(#REF!,Lists!A$12:B$67,2,FALSE),"")</f>
        <v/>
      </c>
      <c r="AA464" s="82" t="str">
        <f t="shared" si="106"/>
        <v>P</v>
      </c>
      <c r="AB464" s="93" t="str">
        <f t="shared" si="107"/>
        <v>P</v>
      </c>
      <c r="AC464" s="93" t="str">
        <f>IF(L464&lt;&gt;0,IF(S464="Yes",IF(#REF!="","P",""),""),"")</f>
        <v/>
      </c>
      <c r="AD464" s="93" t="str">
        <f t="shared" si="108"/>
        <v/>
      </c>
      <c r="AE464" s="93" t="str">
        <f t="shared" si="109"/>
        <v/>
      </c>
      <c r="AF464" s="93" t="str">
        <f t="shared" si="110"/>
        <v/>
      </c>
      <c r="BO464" s="64" t="str">
        <f t="shared" si="111"/>
        <v/>
      </c>
      <c r="BP464" s="64" t="str">
        <f t="shared" si="112"/>
        <v/>
      </c>
      <c r="BQ464" s="64" t="str">
        <f t="shared" si="113"/>
        <v/>
      </c>
      <c r="BR464" s="64" t="str">
        <f t="shared" si="114"/>
        <v/>
      </c>
      <c r="BU464" s="64" t="str">
        <f t="shared" si="115"/>
        <v/>
      </c>
      <c r="CY464" s="38" t="str">
        <f t="shared" si="118"/>
        <v>P</v>
      </c>
    </row>
    <row r="465" spans="1:103" ht="20.100000000000001" customHeight="1" x14ac:dyDescent="0.3">
      <c r="A465" s="82">
        <f>ROW()</f>
        <v>465</v>
      </c>
      <c r="B465" s="129" t="str">
        <f t="shared" si="116"/>
        <v/>
      </c>
      <c r="C465" s="129" t="str">
        <f t="shared" si="105"/>
        <v/>
      </c>
      <c r="D465" s="129" t="str">
        <f>IF(C465="","",COUNTIFS(C$11:C465,"&gt;0"))</f>
        <v/>
      </c>
      <c r="E465" s="52"/>
      <c r="F465" s="53"/>
      <c r="G465" s="53"/>
      <c r="H465" s="52"/>
      <c r="I465" s="163"/>
      <c r="J465" s="63"/>
      <c r="K465" s="246"/>
      <c r="L465" s="245" t="str">
        <f t="shared" si="119"/>
        <v/>
      </c>
      <c r="M465" s="173" t="str">
        <f>IFERROR(VLOOKUP(J465,Lists!J$4:L$653,2,FALSE),"")</f>
        <v/>
      </c>
      <c r="N465" s="174" t="str">
        <f>IFERROR(VLOOKUP(J465,Lists!J$4:L$653,3,FALSE),"")</f>
        <v/>
      </c>
      <c r="O465" s="175" t="str">
        <f t="shared" si="117"/>
        <v/>
      </c>
      <c r="P465" s="61"/>
      <c r="Q465" s="164"/>
      <c r="R465" s="164"/>
      <c r="S465" s="85"/>
      <c r="T465" s="97"/>
      <c r="U465" s="52"/>
      <c r="V465" s="85"/>
      <c r="W465" s="98"/>
      <c r="X465" s="107"/>
      <c r="Y465" s="79" t="str">
        <f>IFERROR(VLOOKUP(I465,Lists!A$4:B$11,2,FALSE),"")</f>
        <v/>
      </c>
      <c r="Z465" s="79" t="str">
        <f>IFERROR(VLOOKUP(#REF!,Lists!A$12:B$67,2,FALSE),"")</f>
        <v/>
      </c>
      <c r="AA465" s="82" t="str">
        <f t="shared" si="106"/>
        <v>P</v>
      </c>
      <c r="AB465" s="93" t="str">
        <f t="shared" si="107"/>
        <v>P</v>
      </c>
      <c r="AC465" s="93" t="str">
        <f>IF(L465&lt;&gt;0,IF(S465="Yes",IF(#REF!="","P",""),""),"")</f>
        <v/>
      </c>
      <c r="AD465" s="93" t="str">
        <f t="shared" si="108"/>
        <v/>
      </c>
      <c r="AE465" s="93" t="str">
        <f t="shared" si="109"/>
        <v/>
      </c>
      <c r="AF465" s="93" t="str">
        <f t="shared" si="110"/>
        <v/>
      </c>
      <c r="BO465" s="64" t="str">
        <f t="shared" si="111"/>
        <v/>
      </c>
      <c r="BP465" s="64" t="str">
        <f t="shared" si="112"/>
        <v/>
      </c>
      <c r="BQ465" s="64" t="str">
        <f t="shared" si="113"/>
        <v/>
      </c>
      <c r="BR465" s="64" t="str">
        <f t="shared" si="114"/>
        <v/>
      </c>
      <c r="BU465" s="64" t="str">
        <f t="shared" si="115"/>
        <v/>
      </c>
      <c r="CY465" s="38" t="str">
        <f t="shared" si="118"/>
        <v>P</v>
      </c>
    </row>
    <row r="466" spans="1:103" ht="20.100000000000001" customHeight="1" x14ac:dyDescent="0.3">
      <c r="A466" s="82">
        <f>ROW()</f>
        <v>466</v>
      </c>
      <c r="B466" s="129" t="str">
        <f t="shared" si="116"/>
        <v/>
      </c>
      <c r="C466" s="129" t="str">
        <f t="shared" si="105"/>
        <v/>
      </c>
      <c r="D466" s="129" t="str">
        <f>IF(C466="","",COUNTIFS(C$11:C466,"&gt;0"))</f>
        <v/>
      </c>
      <c r="E466" s="52"/>
      <c r="F466" s="53"/>
      <c r="G466" s="53"/>
      <c r="H466" s="52"/>
      <c r="I466" s="163"/>
      <c r="J466" s="63"/>
      <c r="K466" s="246"/>
      <c r="L466" s="245" t="str">
        <f t="shared" si="119"/>
        <v/>
      </c>
      <c r="M466" s="173" t="str">
        <f>IFERROR(VLOOKUP(J466,Lists!J$4:L$653,2,FALSE),"")</f>
        <v/>
      </c>
      <c r="N466" s="174" t="str">
        <f>IFERROR(VLOOKUP(J466,Lists!J$4:L$653,3,FALSE),"")</f>
        <v/>
      </c>
      <c r="O466" s="175" t="str">
        <f t="shared" si="117"/>
        <v/>
      </c>
      <c r="P466" s="61"/>
      <c r="Q466" s="164"/>
      <c r="R466" s="164"/>
      <c r="S466" s="85"/>
      <c r="T466" s="97"/>
      <c r="U466" s="52"/>
      <c r="V466" s="85"/>
      <c r="W466" s="98"/>
      <c r="X466" s="107"/>
      <c r="Y466" s="79" t="str">
        <f>IFERROR(VLOOKUP(I466,Lists!A$4:B$11,2,FALSE),"")</f>
        <v/>
      </c>
      <c r="Z466" s="79" t="str">
        <f>IFERROR(VLOOKUP(#REF!,Lists!A$12:B$67,2,FALSE),"")</f>
        <v/>
      </c>
      <c r="AA466" s="82" t="str">
        <f t="shared" si="106"/>
        <v>P</v>
      </c>
      <c r="AB466" s="93" t="str">
        <f t="shared" si="107"/>
        <v>P</v>
      </c>
      <c r="AC466" s="93" t="str">
        <f>IF(L466&lt;&gt;0,IF(S466="Yes",IF(#REF!="","P",""),""),"")</f>
        <v/>
      </c>
      <c r="AD466" s="93" t="str">
        <f t="shared" si="108"/>
        <v/>
      </c>
      <c r="AE466" s="93" t="str">
        <f t="shared" si="109"/>
        <v/>
      </c>
      <c r="AF466" s="93" t="str">
        <f t="shared" si="110"/>
        <v/>
      </c>
      <c r="BO466" s="64" t="str">
        <f t="shared" si="111"/>
        <v/>
      </c>
      <c r="BP466" s="64" t="str">
        <f t="shared" si="112"/>
        <v/>
      </c>
      <c r="BQ466" s="64" t="str">
        <f t="shared" si="113"/>
        <v/>
      </c>
      <c r="BR466" s="64" t="str">
        <f t="shared" si="114"/>
        <v/>
      </c>
      <c r="BU466" s="64" t="str">
        <f t="shared" si="115"/>
        <v/>
      </c>
      <c r="CY466" s="38" t="str">
        <f t="shared" si="118"/>
        <v>P</v>
      </c>
    </row>
    <row r="467" spans="1:103" ht="20.100000000000001" customHeight="1" x14ac:dyDescent="0.3">
      <c r="A467" s="82">
        <f>ROW()</f>
        <v>467</v>
      </c>
      <c r="B467" s="129" t="str">
        <f t="shared" si="116"/>
        <v/>
      </c>
      <c r="C467" s="129" t="str">
        <f t="shared" si="105"/>
        <v/>
      </c>
      <c r="D467" s="129" t="str">
        <f>IF(C467="","",COUNTIFS(C$11:C467,"&gt;0"))</f>
        <v/>
      </c>
      <c r="E467" s="52"/>
      <c r="F467" s="53"/>
      <c r="G467" s="53"/>
      <c r="H467" s="52"/>
      <c r="I467" s="163"/>
      <c r="J467" s="63"/>
      <c r="K467" s="246"/>
      <c r="L467" s="245" t="str">
        <f t="shared" si="119"/>
        <v/>
      </c>
      <c r="M467" s="173" t="str">
        <f>IFERROR(VLOOKUP(J467,Lists!J$4:L$653,2,FALSE),"")</f>
        <v/>
      </c>
      <c r="N467" s="174" t="str">
        <f>IFERROR(VLOOKUP(J467,Lists!J$4:L$653,3,FALSE),"")</f>
        <v/>
      </c>
      <c r="O467" s="175" t="str">
        <f t="shared" si="117"/>
        <v/>
      </c>
      <c r="P467" s="61"/>
      <c r="Q467" s="164"/>
      <c r="R467" s="164"/>
      <c r="S467" s="85"/>
      <c r="T467" s="97"/>
      <c r="U467" s="52"/>
      <c r="V467" s="85"/>
      <c r="W467" s="98"/>
      <c r="X467" s="107"/>
      <c r="Y467" s="79" t="str">
        <f>IFERROR(VLOOKUP(I467,Lists!A$4:B$11,2,FALSE),"")</f>
        <v/>
      </c>
      <c r="Z467" s="79" t="str">
        <f>IFERROR(VLOOKUP(#REF!,Lists!A$12:B$67,2,FALSE),"")</f>
        <v/>
      </c>
      <c r="AA467" s="82" t="str">
        <f t="shared" si="106"/>
        <v>P</v>
      </c>
      <c r="AB467" s="93" t="str">
        <f t="shared" si="107"/>
        <v>P</v>
      </c>
      <c r="AC467" s="93" t="str">
        <f>IF(L467&lt;&gt;0,IF(S467="Yes",IF(#REF!="","P",""),""),"")</f>
        <v/>
      </c>
      <c r="AD467" s="93" t="str">
        <f t="shared" si="108"/>
        <v/>
      </c>
      <c r="AE467" s="93" t="str">
        <f t="shared" si="109"/>
        <v/>
      </c>
      <c r="AF467" s="93" t="str">
        <f t="shared" si="110"/>
        <v/>
      </c>
      <c r="BO467" s="64" t="str">
        <f t="shared" si="111"/>
        <v/>
      </c>
      <c r="BP467" s="64" t="str">
        <f t="shared" si="112"/>
        <v/>
      </c>
      <c r="BQ467" s="64" t="str">
        <f t="shared" si="113"/>
        <v/>
      </c>
      <c r="BR467" s="64" t="str">
        <f t="shared" si="114"/>
        <v/>
      </c>
      <c r="BU467" s="64" t="str">
        <f t="shared" si="115"/>
        <v/>
      </c>
      <c r="CY467" s="38" t="str">
        <f t="shared" si="118"/>
        <v>P</v>
      </c>
    </row>
    <row r="468" spans="1:103" ht="20.100000000000001" customHeight="1" x14ac:dyDescent="0.3">
      <c r="A468" s="82">
        <f>ROW()</f>
        <v>468</v>
      </c>
      <c r="B468" s="129" t="str">
        <f t="shared" si="116"/>
        <v/>
      </c>
      <c r="C468" s="129" t="str">
        <f t="shared" si="105"/>
        <v/>
      </c>
      <c r="D468" s="129" t="str">
        <f>IF(C468="","",COUNTIFS(C$11:C468,"&gt;0"))</f>
        <v/>
      </c>
      <c r="E468" s="52"/>
      <c r="F468" s="53"/>
      <c r="G468" s="53"/>
      <c r="H468" s="52"/>
      <c r="I468" s="163"/>
      <c r="J468" s="63"/>
      <c r="K468" s="246"/>
      <c r="L468" s="245" t="str">
        <f t="shared" si="119"/>
        <v/>
      </c>
      <c r="M468" s="173" t="str">
        <f>IFERROR(VLOOKUP(J468,Lists!J$4:L$653,2,FALSE),"")</f>
        <v/>
      </c>
      <c r="N468" s="174" t="str">
        <f>IFERROR(VLOOKUP(J468,Lists!J$4:L$653,3,FALSE),"")</f>
        <v/>
      </c>
      <c r="O468" s="175" t="str">
        <f t="shared" si="117"/>
        <v/>
      </c>
      <c r="P468" s="61"/>
      <c r="Q468" s="164"/>
      <c r="R468" s="164"/>
      <c r="S468" s="85"/>
      <c r="T468" s="97"/>
      <c r="U468" s="52"/>
      <c r="V468" s="85"/>
      <c r="W468" s="98"/>
      <c r="X468" s="107"/>
      <c r="Y468" s="79" t="str">
        <f>IFERROR(VLOOKUP(I468,Lists!A$4:B$11,2,FALSE),"")</f>
        <v/>
      </c>
      <c r="Z468" s="79" t="str">
        <f>IFERROR(VLOOKUP(#REF!,Lists!A$12:B$67,2,FALSE),"")</f>
        <v/>
      </c>
      <c r="AA468" s="82" t="str">
        <f t="shared" si="106"/>
        <v>P</v>
      </c>
      <c r="AB468" s="93" t="str">
        <f t="shared" si="107"/>
        <v>P</v>
      </c>
      <c r="AC468" s="93" t="str">
        <f>IF(L468&lt;&gt;0,IF(S468="Yes",IF(#REF!="","P",""),""),"")</f>
        <v/>
      </c>
      <c r="AD468" s="93" t="str">
        <f t="shared" si="108"/>
        <v/>
      </c>
      <c r="AE468" s="93" t="str">
        <f t="shared" si="109"/>
        <v/>
      </c>
      <c r="AF468" s="93" t="str">
        <f t="shared" si="110"/>
        <v/>
      </c>
      <c r="BO468" s="64" t="str">
        <f t="shared" si="111"/>
        <v/>
      </c>
      <c r="BP468" s="64" t="str">
        <f t="shared" si="112"/>
        <v/>
      </c>
      <c r="BQ468" s="64" t="str">
        <f t="shared" si="113"/>
        <v/>
      </c>
      <c r="BR468" s="64" t="str">
        <f t="shared" si="114"/>
        <v/>
      </c>
      <c r="BU468" s="64" t="str">
        <f t="shared" si="115"/>
        <v/>
      </c>
      <c r="CY468" s="38" t="str">
        <f t="shared" si="118"/>
        <v>P</v>
      </c>
    </row>
    <row r="469" spans="1:103" ht="20.100000000000001" customHeight="1" x14ac:dyDescent="0.3">
      <c r="A469" s="82">
        <f>ROW()</f>
        <v>469</v>
      </c>
      <c r="B469" s="129" t="str">
        <f t="shared" si="116"/>
        <v/>
      </c>
      <c r="C469" s="129" t="str">
        <f t="shared" si="105"/>
        <v/>
      </c>
      <c r="D469" s="129" t="str">
        <f>IF(C469="","",COUNTIFS(C$11:C469,"&gt;0"))</f>
        <v/>
      </c>
      <c r="E469" s="52"/>
      <c r="F469" s="53"/>
      <c r="G469" s="53"/>
      <c r="H469" s="52"/>
      <c r="I469" s="163"/>
      <c r="J469" s="63"/>
      <c r="K469" s="246"/>
      <c r="L469" s="245" t="str">
        <f t="shared" si="119"/>
        <v/>
      </c>
      <c r="M469" s="173" t="str">
        <f>IFERROR(VLOOKUP(J469,Lists!J$4:L$653,2,FALSE),"")</f>
        <v/>
      </c>
      <c r="N469" s="174" t="str">
        <f>IFERROR(VLOOKUP(J469,Lists!J$4:L$653,3,FALSE),"")</f>
        <v/>
      </c>
      <c r="O469" s="175" t="str">
        <f t="shared" si="117"/>
        <v/>
      </c>
      <c r="P469" s="61"/>
      <c r="Q469" s="164"/>
      <c r="R469" s="164"/>
      <c r="S469" s="85"/>
      <c r="T469" s="97"/>
      <c r="U469" s="52"/>
      <c r="V469" s="85"/>
      <c r="W469" s="98"/>
      <c r="X469" s="107"/>
      <c r="Y469" s="79" t="str">
        <f>IFERROR(VLOOKUP(I469,Lists!A$4:B$11,2,FALSE),"")</f>
        <v/>
      </c>
      <c r="Z469" s="79" t="str">
        <f>IFERROR(VLOOKUP(#REF!,Lists!A$12:B$67,2,FALSE),"")</f>
        <v/>
      </c>
      <c r="AA469" s="82" t="str">
        <f t="shared" si="106"/>
        <v>P</v>
      </c>
      <c r="AB469" s="93" t="str">
        <f t="shared" si="107"/>
        <v>P</v>
      </c>
      <c r="AC469" s="93" t="str">
        <f>IF(L469&lt;&gt;0,IF(S469="Yes",IF(#REF!="","P",""),""),"")</f>
        <v/>
      </c>
      <c r="AD469" s="93" t="str">
        <f t="shared" si="108"/>
        <v/>
      </c>
      <c r="AE469" s="93" t="str">
        <f t="shared" si="109"/>
        <v/>
      </c>
      <c r="AF469" s="93" t="str">
        <f t="shared" si="110"/>
        <v/>
      </c>
      <c r="BO469" s="64" t="str">
        <f t="shared" si="111"/>
        <v/>
      </c>
      <c r="BP469" s="64" t="str">
        <f t="shared" si="112"/>
        <v/>
      </c>
      <c r="BQ469" s="64" t="str">
        <f t="shared" si="113"/>
        <v/>
      </c>
      <c r="BR469" s="64" t="str">
        <f t="shared" si="114"/>
        <v/>
      </c>
      <c r="BU469" s="64" t="str">
        <f t="shared" si="115"/>
        <v/>
      </c>
      <c r="CY469" s="38" t="str">
        <f t="shared" si="118"/>
        <v>P</v>
      </c>
    </row>
    <row r="470" spans="1:103" ht="20.100000000000001" customHeight="1" x14ac:dyDescent="0.3">
      <c r="A470" s="82">
        <f>ROW()</f>
        <v>470</v>
      </c>
      <c r="B470" s="129" t="str">
        <f t="shared" si="116"/>
        <v/>
      </c>
      <c r="C470" s="129" t="str">
        <f t="shared" si="105"/>
        <v/>
      </c>
      <c r="D470" s="129" t="str">
        <f>IF(C470="","",COUNTIFS(C$11:C470,"&gt;0"))</f>
        <v/>
      </c>
      <c r="E470" s="52"/>
      <c r="F470" s="53"/>
      <c r="G470" s="53"/>
      <c r="H470" s="52"/>
      <c r="I470" s="163"/>
      <c r="J470" s="63"/>
      <c r="K470" s="246"/>
      <c r="L470" s="245" t="str">
        <f t="shared" si="119"/>
        <v/>
      </c>
      <c r="M470" s="173" t="str">
        <f>IFERROR(VLOOKUP(J470,Lists!J$4:L$653,2,FALSE),"")</f>
        <v/>
      </c>
      <c r="N470" s="174" t="str">
        <f>IFERROR(VLOOKUP(J470,Lists!J$4:L$653,3,FALSE),"")</f>
        <v/>
      </c>
      <c r="O470" s="175" t="str">
        <f t="shared" si="117"/>
        <v/>
      </c>
      <c r="P470" s="61"/>
      <c r="Q470" s="164"/>
      <c r="R470" s="164"/>
      <c r="S470" s="85"/>
      <c r="T470" s="97"/>
      <c r="U470" s="52"/>
      <c r="V470" s="85"/>
      <c r="W470" s="98"/>
      <c r="X470" s="107"/>
      <c r="Y470" s="79" t="str">
        <f>IFERROR(VLOOKUP(I470,Lists!A$4:B$11,2,FALSE),"")</f>
        <v/>
      </c>
      <c r="Z470" s="79" t="str">
        <f>IFERROR(VLOOKUP(#REF!,Lists!A$12:B$67,2,FALSE),"")</f>
        <v/>
      </c>
      <c r="AA470" s="82" t="str">
        <f t="shared" si="106"/>
        <v>P</v>
      </c>
      <c r="AB470" s="93" t="str">
        <f t="shared" si="107"/>
        <v>P</v>
      </c>
      <c r="AC470" s="93" t="str">
        <f>IF(L470&lt;&gt;0,IF(S470="Yes",IF(#REF!="","P",""),""),"")</f>
        <v/>
      </c>
      <c r="AD470" s="93" t="str">
        <f t="shared" si="108"/>
        <v/>
      </c>
      <c r="AE470" s="93" t="str">
        <f t="shared" si="109"/>
        <v/>
      </c>
      <c r="AF470" s="93" t="str">
        <f t="shared" si="110"/>
        <v/>
      </c>
      <c r="BO470" s="64" t="str">
        <f t="shared" si="111"/>
        <v/>
      </c>
      <c r="BP470" s="64" t="str">
        <f t="shared" si="112"/>
        <v/>
      </c>
      <c r="BQ470" s="64" t="str">
        <f t="shared" si="113"/>
        <v/>
      </c>
      <c r="BR470" s="64" t="str">
        <f t="shared" si="114"/>
        <v/>
      </c>
      <c r="BU470" s="64" t="str">
        <f t="shared" si="115"/>
        <v/>
      </c>
      <c r="CY470" s="38" t="str">
        <f t="shared" si="118"/>
        <v>P</v>
      </c>
    </row>
    <row r="471" spans="1:103" ht="20.100000000000001" customHeight="1" x14ac:dyDescent="0.3">
      <c r="A471" s="82">
        <f>ROW()</f>
        <v>471</v>
      </c>
      <c r="B471" s="129" t="str">
        <f t="shared" si="116"/>
        <v/>
      </c>
      <c r="C471" s="129" t="str">
        <f t="shared" si="105"/>
        <v/>
      </c>
      <c r="D471" s="129" t="str">
        <f>IF(C471="","",COUNTIFS(C$11:C471,"&gt;0"))</f>
        <v/>
      </c>
      <c r="E471" s="52"/>
      <c r="F471" s="53"/>
      <c r="G471" s="53"/>
      <c r="H471" s="52"/>
      <c r="I471" s="163"/>
      <c r="J471" s="63"/>
      <c r="K471" s="246"/>
      <c r="L471" s="245" t="str">
        <f t="shared" si="119"/>
        <v/>
      </c>
      <c r="M471" s="173" t="str">
        <f>IFERROR(VLOOKUP(J471,Lists!J$4:L$653,2,FALSE),"")</f>
        <v/>
      </c>
      <c r="N471" s="174" t="str">
        <f>IFERROR(VLOOKUP(J471,Lists!J$4:L$653,3,FALSE),"")</f>
        <v/>
      </c>
      <c r="O471" s="175" t="str">
        <f t="shared" si="117"/>
        <v/>
      </c>
      <c r="P471" s="61"/>
      <c r="Q471" s="164"/>
      <c r="R471" s="164"/>
      <c r="S471" s="85"/>
      <c r="T471" s="97"/>
      <c r="U471" s="52"/>
      <c r="V471" s="85"/>
      <c r="W471" s="98"/>
      <c r="X471" s="107"/>
      <c r="Y471" s="79" t="str">
        <f>IFERROR(VLOOKUP(I471,Lists!A$4:B$11,2,FALSE),"")</f>
        <v/>
      </c>
      <c r="Z471" s="79" t="str">
        <f>IFERROR(VLOOKUP(#REF!,Lists!A$12:B$67,2,FALSE),"")</f>
        <v/>
      </c>
      <c r="AA471" s="82" t="str">
        <f t="shared" si="106"/>
        <v>P</v>
      </c>
      <c r="AB471" s="93" t="str">
        <f t="shared" si="107"/>
        <v>P</v>
      </c>
      <c r="AC471" s="93" t="str">
        <f>IF(L471&lt;&gt;0,IF(S471="Yes",IF(#REF!="","P",""),""),"")</f>
        <v/>
      </c>
      <c r="AD471" s="93" t="str">
        <f t="shared" si="108"/>
        <v/>
      </c>
      <c r="AE471" s="93" t="str">
        <f t="shared" si="109"/>
        <v/>
      </c>
      <c r="AF471" s="93" t="str">
        <f t="shared" si="110"/>
        <v/>
      </c>
      <c r="BO471" s="64" t="str">
        <f t="shared" si="111"/>
        <v/>
      </c>
      <c r="BP471" s="64" t="str">
        <f t="shared" si="112"/>
        <v/>
      </c>
      <c r="BQ471" s="64" t="str">
        <f t="shared" si="113"/>
        <v/>
      </c>
      <c r="BR471" s="64" t="str">
        <f t="shared" si="114"/>
        <v/>
      </c>
      <c r="BU471" s="64" t="str">
        <f t="shared" si="115"/>
        <v/>
      </c>
      <c r="CY471" s="38" t="str">
        <f t="shared" si="118"/>
        <v>P</v>
      </c>
    </row>
    <row r="472" spans="1:103" ht="20.100000000000001" customHeight="1" x14ac:dyDescent="0.3">
      <c r="A472" s="82">
        <f>ROW()</f>
        <v>472</v>
      </c>
      <c r="B472" s="129" t="str">
        <f t="shared" si="116"/>
        <v/>
      </c>
      <c r="C472" s="129" t="str">
        <f t="shared" si="105"/>
        <v/>
      </c>
      <c r="D472" s="129" t="str">
        <f>IF(C472="","",COUNTIFS(C$11:C472,"&gt;0"))</f>
        <v/>
      </c>
      <c r="E472" s="52"/>
      <c r="F472" s="53"/>
      <c r="G472" s="53"/>
      <c r="H472" s="52"/>
      <c r="I472" s="163"/>
      <c r="J472" s="63"/>
      <c r="K472" s="246"/>
      <c r="L472" s="245" t="str">
        <f t="shared" si="119"/>
        <v/>
      </c>
      <c r="M472" s="173" t="str">
        <f>IFERROR(VLOOKUP(J472,Lists!J$4:L$653,2,FALSE),"")</f>
        <v/>
      </c>
      <c r="N472" s="174" t="str">
        <f>IFERROR(VLOOKUP(J472,Lists!J$4:L$653,3,FALSE),"")</f>
        <v/>
      </c>
      <c r="O472" s="175" t="str">
        <f t="shared" si="117"/>
        <v/>
      </c>
      <c r="P472" s="61"/>
      <c r="Q472" s="164"/>
      <c r="R472" s="164"/>
      <c r="S472" s="85"/>
      <c r="T472" s="97"/>
      <c r="U472" s="52"/>
      <c r="V472" s="85"/>
      <c r="W472" s="98"/>
      <c r="X472" s="107"/>
      <c r="Y472" s="79" t="str">
        <f>IFERROR(VLOOKUP(I472,Lists!A$4:B$11,2,FALSE),"")</f>
        <v/>
      </c>
      <c r="Z472" s="79" t="str">
        <f>IFERROR(VLOOKUP(#REF!,Lists!A$12:B$67,2,FALSE),"")</f>
        <v/>
      </c>
      <c r="AA472" s="82" t="str">
        <f t="shared" si="106"/>
        <v>P</v>
      </c>
      <c r="AB472" s="93" t="str">
        <f t="shared" si="107"/>
        <v>P</v>
      </c>
      <c r="AC472" s="93" t="str">
        <f>IF(L472&lt;&gt;0,IF(S472="Yes",IF(#REF!="","P",""),""),"")</f>
        <v/>
      </c>
      <c r="AD472" s="93" t="str">
        <f t="shared" si="108"/>
        <v/>
      </c>
      <c r="AE472" s="93" t="str">
        <f t="shared" si="109"/>
        <v/>
      </c>
      <c r="AF472" s="93" t="str">
        <f t="shared" si="110"/>
        <v/>
      </c>
      <c r="BO472" s="64" t="str">
        <f t="shared" si="111"/>
        <v/>
      </c>
      <c r="BP472" s="64" t="str">
        <f t="shared" si="112"/>
        <v/>
      </c>
      <c r="BQ472" s="64" t="str">
        <f t="shared" si="113"/>
        <v/>
      </c>
      <c r="BR472" s="64" t="str">
        <f t="shared" si="114"/>
        <v/>
      </c>
      <c r="BU472" s="64" t="str">
        <f t="shared" si="115"/>
        <v/>
      </c>
      <c r="CY472" s="38" t="str">
        <f t="shared" si="118"/>
        <v>P</v>
      </c>
    </row>
    <row r="473" spans="1:103" ht="20.100000000000001" customHeight="1" x14ac:dyDescent="0.3">
      <c r="A473" s="82">
        <f>ROW()</f>
        <v>473</v>
      </c>
      <c r="B473" s="129" t="str">
        <f t="shared" si="116"/>
        <v/>
      </c>
      <c r="C473" s="129" t="str">
        <f t="shared" si="105"/>
        <v/>
      </c>
      <c r="D473" s="129" t="str">
        <f>IF(C473="","",COUNTIFS(C$11:C473,"&gt;0"))</f>
        <v/>
      </c>
      <c r="E473" s="52"/>
      <c r="F473" s="53"/>
      <c r="G473" s="53"/>
      <c r="H473" s="52"/>
      <c r="I473" s="163"/>
      <c r="J473" s="63"/>
      <c r="K473" s="246"/>
      <c r="L473" s="245" t="str">
        <f t="shared" si="119"/>
        <v/>
      </c>
      <c r="M473" s="173" t="str">
        <f>IFERROR(VLOOKUP(J473,Lists!J$4:L$653,2,FALSE),"")</f>
        <v/>
      </c>
      <c r="N473" s="174" t="str">
        <f>IFERROR(VLOOKUP(J473,Lists!J$4:L$653,3,FALSE),"")</f>
        <v/>
      </c>
      <c r="O473" s="175" t="str">
        <f t="shared" si="117"/>
        <v/>
      </c>
      <c r="P473" s="61"/>
      <c r="Q473" s="164"/>
      <c r="R473" s="164"/>
      <c r="S473" s="85"/>
      <c r="T473" s="97"/>
      <c r="U473" s="52"/>
      <c r="V473" s="85"/>
      <c r="W473" s="98"/>
      <c r="X473" s="107"/>
      <c r="Y473" s="79" t="str">
        <f>IFERROR(VLOOKUP(I473,Lists!A$4:B$11,2,FALSE),"")</f>
        <v/>
      </c>
      <c r="Z473" s="79" t="str">
        <f>IFERROR(VLOOKUP(#REF!,Lists!A$12:B$67,2,FALSE),"")</f>
        <v/>
      </c>
      <c r="AA473" s="82" t="str">
        <f t="shared" si="106"/>
        <v>P</v>
      </c>
      <c r="AB473" s="93" t="str">
        <f t="shared" si="107"/>
        <v>P</v>
      </c>
      <c r="AC473" s="93" t="str">
        <f>IF(L473&lt;&gt;0,IF(S473="Yes",IF(#REF!="","P",""),""),"")</f>
        <v/>
      </c>
      <c r="AD473" s="93" t="str">
        <f t="shared" si="108"/>
        <v/>
      </c>
      <c r="AE473" s="93" t="str">
        <f t="shared" si="109"/>
        <v/>
      </c>
      <c r="AF473" s="93" t="str">
        <f t="shared" si="110"/>
        <v/>
      </c>
      <c r="BO473" s="64" t="str">
        <f t="shared" si="111"/>
        <v/>
      </c>
      <c r="BP473" s="64" t="str">
        <f t="shared" si="112"/>
        <v/>
      </c>
      <c r="BQ473" s="64" t="str">
        <f t="shared" si="113"/>
        <v/>
      </c>
      <c r="BR473" s="64" t="str">
        <f t="shared" si="114"/>
        <v/>
      </c>
      <c r="BU473" s="64" t="str">
        <f t="shared" si="115"/>
        <v/>
      </c>
      <c r="CY473" s="38" t="str">
        <f t="shared" si="118"/>
        <v>P</v>
      </c>
    </row>
    <row r="474" spans="1:103" ht="20.100000000000001" customHeight="1" x14ac:dyDescent="0.3">
      <c r="A474" s="82">
        <f>ROW()</f>
        <v>474</v>
      </c>
      <c r="B474" s="129" t="str">
        <f t="shared" si="116"/>
        <v/>
      </c>
      <c r="C474" s="129" t="str">
        <f t="shared" si="105"/>
        <v/>
      </c>
      <c r="D474" s="129" t="str">
        <f>IF(C474="","",COUNTIFS(C$11:C474,"&gt;0"))</f>
        <v/>
      </c>
      <c r="E474" s="52"/>
      <c r="F474" s="53"/>
      <c r="G474" s="53"/>
      <c r="H474" s="52"/>
      <c r="I474" s="163"/>
      <c r="J474" s="63"/>
      <c r="K474" s="246"/>
      <c r="L474" s="245" t="str">
        <f t="shared" si="119"/>
        <v/>
      </c>
      <c r="M474" s="173" t="str">
        <f>IFERROR(VLOOKUP(J474,Lists!J$4:L$653,2,FALSE),"")</f>
        <v/>
      </c>
      <c r="N474" s="174" t="str">
        <f>IFERROR(VLOOKUP(J474,Lists!J$4:L$653,3,FALSE),"")</f>
        <v/>
      </c>
      <c r="O474" s="175" t="str">
        <f t="shared" si="117"/>
        <v/>
      </c>
      <c r="P474" s="61"/>
      <c r="Q474" s="164"/>
      <c r="R474" s="164"/>
      <c r="S474" s="85"/>
      <c r="T474" s="97"/>
      <c r="U474" s="52"/>
      <c r="V474" s="85"/>
      <c r="W474" s="98"/>
      <c r="X474" s="107"/>
      <c r="Y474" s="79" t="str">
        <f>IFERROR(VLOOKUP(I474,Lists!A$4:B$11,2,FALSE),"")</f>
        <v/>
      </c>
      <c r="Z474" s="79" t="str">
        <f>IFERROR(VLOOKUP(#REF!,Lists!A$12:B$67,2,FALSE),"")</f>
        <v/>
      </c>
      <c r="AA474" s="82" t="str">
        <f t="shared" si="106"/>
        <v>P</v>
      </c>
      <c r="AB474" s="93" t="str">
        <f t="shared" si="107"/>
        <v>P</v>
      </c>
      <c r="AC474" s="93" t="str">
        <f>IF(L474&lt;&gt;0,IF(S474="Yes",IF(#REF!="","P",""),""),"")</f>
        <v/>
      </c>
      <c r="AD474" s="93" t="str">
        <f t="shared" si="108"/>
        <v/>
      </c>
      <c r="AE474" s="93" t="str">
        <f t="shared" si="109"/>
        <v/>
      </c>
      <c r="AF474" s="93" t="str">
        <f t="shared" si="110"/>
        <v/>
      </c>
      <c r="BO474" s="64" t="str">
        <f t="shared" si="111"/>
        <v/>
      </c>
      <c r="BP474" s="64" t="str">
        <f t="shared" si="112"/>
        <v/>
      </c>
      <c r="BQ474" s="64" t="str">
        <f t="shared" si="113"/>
        <v/>
      </c>
      <c r="BR474" s="64" t="str">
        <f t="shared" si="114"/>
        <v/>
      </c>
      <c r="BU474" s="64" t="str">
        <f t="shared" si="115"/>
        <v/>
      </c>
      <c r="CY474" s="38" t="str">
        <f t="shared" si="118"/>
        <v>P</v>
      </c>
    </row>
    <row r="475" spans="1:103" ht="20.100000000000001" customHeight="1" x14ac:dyDescent="0.3">
      <c r="A475" s="82">
        <f>ROW()</f>
        <v>475</v>
      </c>
      <c r="B475" s="129" t="str">
        <f t="shared" si="116"/>
        <v/>
      </c>
      <c r="C475" s="129" t="str">
        <f t="shared" si="105"/>
        <v/>
      </c>
      <c r="D475" s="129" t="str">
        <f>IF(C475="","",COUNTIFS(C$11:C475,"&gt;0"))</f>
        <v/>
      </c>
      <c r="E475" s="52"/>
      <c r="F475" s="53"/>
      <c r="G475" s="53"/>
      <c r="H475" s="52"/>
      <c r="I475" s="163"/>
      <c r="J475" s="63"/>
      <c r="K475" s="246"/>
      <c r="L475" s="245" t="str">
        <f t="shared" si="119"/>
        <v/>
      </c>
      <c r="M475" s="173" t="str">
        <f>IFERROR(VLOOKUP(J475,Lists!J$4:L$653,2,FALSE),"")</f>
        <v/>
      </c>
      <c r="N475" s="174" t="str">
        <f>IFERROR(VLOOKUP(J475,Lists!J$4:L$653,3,FALSE),"")</f>
        <v/>
      </c>
      <c r="O475" s="175" t="str">
        <f t="shared" si="117"/>
        <v/>
      </c>
      <c r="P475" s="61"/>
      <c r="Q475" s="164"/>
      <c r="R475" s="164"/>
      <c r="S475" s="85"/>
      <c r="T475" s="97"/>
      <c r="U475" s="52"/>
      <c r="V475" s="85"/>
      <c r="W475" s="98"/>
      <c r="X475" s="107"/>
      <c r="Y475" s="79" t="str">
        <f>IFERROR(VLOOKUP(I475,Lists!A$4:B$11,2,FALSE),"")</f>
        <v/>
      </c>
      <c r="Z475" s="79" t="str">
        <f>IFERROR(VLOOKUP(#REF!,Lists!A$12:B$67,2,FALSE),"")</f>
        <v/>
      </c>
      <c r="AA475" s="82" t="str">
        <f t="shared" si="106"/>
        <v>P</v>
      </c>
      <c r="AB475" s="93" t="str">
        <f t="shared" si="107"/>
        <v>P</v>
      </c>
      <c r="AC475" s="93" t="str">
        <f>IF(L475&lt;&gt;0,IF(S475="Yes",IF(#REF!="","P",""),""),"")</f>
        <v/>
      </c>
      <c r="AD475" s="93" t="str">
        <f t="shared" si="108"/>
        <v/>
      </c>
      <c r="AE475" s="93" t="str">
        <f t="shared" si="109"/>
        <v/>
      </c>
      <c r="AF475" s="93" t="str">
        <f t="shared" si="110"/>
        <v/>
      </c>
      <c r="BO475" s="64" t="str">
        <f t="shared" si="111"/>
        <v/>
      </c>
      <c r="BP475" s="64" t="str">
        <f t="shared" si="112"/>
        <v/>
      </c>
      <c r="BQ475" s="64" t="str">
        <f t="shared" si="113"/>
        <v/>
      </c>
      <c r="BR475" s="64" t="str">
        <f t="shared" si="114"/>
        <v/>
      </c>
      <c r="BU475" s="64" t="str">
        <f t="shared" si="115"/>
        <v/>
      </c>
      <c r="CY475" s="38" t="str">
        <f t="shared" si="118"/>
        <v>P</v>
      </c>
    </row>
    <row r="476" spans="1:103" ht="20.100000000000001" customHeight="1" x14ac:dyDescent="0.3">
      <c r="A476" s="82">
        <f>ROW()</f>
        <v>476</v>
      </c>
      <c r="B476" s="129" t="str">
        <f t="shared" si="116"/>
        <v/>
      </c>
      <c r="C476" s="129" t="str">
        <f t="shared" si="105"/>
        <v/>
      </c>
      <c r="D476" s="129" t="str">
        <f>IF(C476="","",COUNTIFS(C$11:C476,"&gt;0"))</f>
        <v/>
      </c>
      <c r="E476" s="52"/>
      <c r="F476" s="53"/>
      <c r="G476" s="53"/>
      <c r="H476" s="52"/>
      <c r="I476" s="163"/>
      <c r="J476" s="63"/>
      <c r="K476" s="246"/>
      <c r="L476" s="245" t="str">
        <f t="shared" si="119"/>
        <v/>
      </c>
      <c r="M476" s="173" t="str">
        <f>IFERROR(VLOOKUP(J476,Lists!J$4:L$653,2,FALSE),"")</f>
        <v/>
      </c>
      <c r="N476" s="174" t="str">
        <f>IFERROR(VLOOKUP(J476,Lists!J$4:L$653,3,FALSE),"")</f>
        <v/>
      </c>
      <c r="O476" s="175" t="str">
        <f t="shared" si="117"/>
        <v/>
      </c>
      <c r="P476" s="61"/>
      <c r="Q476" s="164"/>
      <c r="R476" s="164"/>
      <c r="S476" s="85"/>
      <c r="T476" s="97"/>
      <c r="U476" s="52"/>
      <c r="V476" s="85"/>
      <c r="W476" s="98"/>
      <c r="X476" s="107"/>
      <c r="Y476" s="79" t="str">
        <f>IFERROR(VLOOKUP(I476,Lists!A$4:B$11,2,FALSE),"")</f>
        <v/>
      </c>
      <c r="Z476" s="79" t="str">
        <f>IFERROR(VLOOKUP(#REF!,Lists!A$12:B$67,2,FALSE),"")</f>
        <v/>
      </c>
      <c r="AA476" s="82" t="str">
        <f t="shared" si="106"/>
        <v>P</v>
      </c>
      <c r="AB476" s="93" t="str">
        <f t="shared" si="107"/>
        <v>P</v>
      </c>
      <c r="AC476" s="93" t="str">
        <f>IF(L476&lt;&gt;0,IF(S476="Yes",IF(#REF!="","P",""),""),"")</f>
        <v/>
      </c>
      <c r="AD476" s="93" t="str">
        <f t="shared" si="108"/>
        <v/>
      </c>
      <c r="AE476" s="93" t="str">
        <f t="shared" si="109"/>
        <v/>
      </c>
      <c r="AF476" s="93" t="str">
        <f t="shared" si="110"/>
        <v/>
      </c>
      <c r="BO476" s="64" t="str">
        <f t="shared" si="111"/>
        <v/>
      </c>
      <c r="BP476" s="64" t="str">
        <f t="shared" si="112"/>
        <v/>
      </c>
      <c r="BQ476" s="64" t="str">
        <f t="shared" si="113"/>
        <v/>
      </c>
      <c r="BR476" s="64" t="str">
        <f t="shared" si="114"/>
        <v/>
      </c>
      <c r="BU476" s="64" t="str">
        <f t="shared" si="115"/>
        <v/>
      </c>
      <c r="CY476" s="38" t="str">
        <f t="shared" si="118"/>
        <v>P</v>
      </c>
    </row>
    <row r="477" spans="1:103" ht="20.100000000000001" customHeight="1" x14ac:dyDescent="0.3">
      <c r="A477" s="82">
        <f>ROW()</f>
        <v>477</v>
      </c>
      <c r="B477" s="129" t="str">
        <f t="shared" si="116"/>
        <v/>
      </c>
      <c r="C477" s="129" t="str">
        <f t="shared" si="105"/>
        <v/>
      </c>
      <c r="D477" s="129" t="str">
        <f>IF(C477="","",COUNTIFS(C$11:C477,"&gt;0"))</f>
        <v/>
      </c>
      <c r="E477" s="52"/>
      <c r="F477" s="53"/>
      <c r="G477" s="53"/>
      <c r="H477" s="52"/>
      <c r="I477" s="163"/>
      <c r="J477" s="63"/>
      <c r="K477" s="246"/>
      <c r="L477" s="245" t="str">
        <f t="shared" si="119"/>
        <v/>
      </c>
      <c r="M477" s="173" t="str">
        <f>IFERROR(VLOOKUP(J477,Lists!J$4:L$653,2,FALSE),"")</f>
        <v/>
      </c>
      <c r="N477" s="174" t="str">
        <f>IFERROR(VLOOKUP(J477,Lists!J$4:L$653,3,FALSE),"")</f>
        <v/>
      </c>
      <c r="O477" s="175" t="str">
        <f t="shared" si="117"/>
        <v/>
      </c>
      <c r="P477" s="61"/>
      <c r="Q477" s="164"/>
      <c r="R477" s="164"/>
      <c r="S477" s="85"/>
      <c r="T477" s="97"/>
      <c r="U477" s="52"/>
      <c r="V477" s="85"/>
      <c r="W477" s="98"/>
      <c r="X477" s="107"/>
      <c r="Y477" s="79" t="str">
        <f>IFERROR(VLOOKUP(I477,Lists!A$4:B$11,2,FALSE),"")</f>
        <v/>
      </c>
      <c r="Z477" s="79" t="str">
        <f>IFERROR(VLOOKUP(#REF!,Lists!A$12:B$67,2,FALSE),"")</f>
        <v/>
      </c>
      <c r="AA477" s="82" t="str">
        <f t="shared" si="106"/>
        <v>P</v>
      </c>
      <c r="AB477" s="93" t="str">
        <f t="shared" si="107"/>
        <v>P</v>
      </c>
      <c r="AC477" s="93" t="str">
        <f>IF(L477&lt;&gt;0,IF(S477="Yes",IF(#REF!="","P",""),""),"")</f>
        <v/>
      </c>
      <c r="AD477" s="93" t="str">
        <f t="shared" si="108"/>
        <v/>
      </c>
      <c r="AE477" s="93" t="str">
        <f t="shared" si="109"/>
        <v/>
      </c>
      <c r="AF477" s="93" t="str">
        <f t="shared" si="110"/>
        <v/>
      </c>
      <c r="BO477" s="64" t="str">
        <f t="shared" si="111"/>
        <v/>
      </c>
      <c r="BP477" s="64" t="str">
        <f t="shared" si="112"/>
        <v/>
      </c>
      <c r="BQ477" s="64" t="str">
        <f t="shared" si="113"/>
        <v/>
      </c>
      <c r="BR477" s="64" t="str">
        <f t="shared" si="114"/>
        <v/>
      </c>
      <c r="BU477" s="64" t="str">
        <f t="shared" si="115"/>
        <v/>
      </c>
      <c r="CY477" s="38" t="str">
        <f t="shared" si="118"/>
        <v>P</v>
      </c>
    </row>
    <row r="478" spans="1:103" ht="20.100000000000001" customHeight="1" x14ac:dyDescent="0.3">
      <c r="A478" s="82">
        <f>ROW()</f>
        <v>478</v>
      </c>
      <c r="B478" s="129" t="str">
        <f t="shared" si="116"/>
        <v/>
      </c>
      <c r="C478" s="129" t="str">
        <f t="shared" si="105"/>
        <v/>
      </c>
      <c r="D478" s="129" t="str">
        <f>IF(C478="","",COUNTIFS(C$11:C478,"&gt;0"))</f>
        <v/>
      </c>
      <c r="E478" s="52"/>
      <c r="F478" s="53"/>
      <c r="G478" s="53"/>
      <c r="H478" s="52"/>
      <c r="I478" s="163"/>
      <c r="J478" s="63"/>
      <c r="K478" s="246"/>
      <c r="L478" s="245" t="str">
        <f t="shared" si="119"/>
        <v/>
      </c>
      <c r="M478" s="173" t="str">
        <f>IFERROR(VLOOKUP(J478,Lists!J$4:L$653,2,FALSE),"")</f>
        <v/>
      </c>
      <c r="N478" s="174" t="str">
        <f>IFERROR(VLOOKUP(J478,Lists!J$4:L$653,3,FALSE),"")</f>
        <v/>
      </c>
      <c r="O478" s="175" t="str">
        <f t="shared" si="117"/>
        <v/>
      </c>
      <c r="P478" s="61"/>
      <c r="Q478" s="164"/>
      <c r="R478" s="164"/>
      <c r="S478" s="85"/>
      <c r="T478" s="97"/>
      <c r="U478" s="52"/>
      <c r="V478" s="85"/>
      <c r="W478" s="98"/>
      <c r="X478" s="107"/>
      <c r="Y478" s="79" t="str">
        <f>IFERROR(VLOOKUP(I478,Lists!A$4:B$11,2,FALSE),"")</f>
        <v/>
      </c>
      <c r="Z478" s="79" t="str">
        <f>IFERROR(VLOOKUP(#REF!,Lists!A$12:B$67,2,FALSE),"")</f>
        <v/>
      </c>
      <c r="AA478" s="82" t="str">
        <f t="shared" si="106"/>
        <v>P</v>
      </c>
      <c r="AB478" s="93" t="str">
        <f t="shared" si="107"/>
        <v>P</v>
      </c>
      <c r="AC478" s="93" t="str">
        <f>IF(L478&lt;&gt;0,IF(S478="Yes",IF(#REF!="","P",""),""),"")</f>
        <v/>
      </c>
      <c r="AD478" s="93" t="str">
        <f t="shared" si="108"/>
        <v/>
      </c>
      <c r="AE478" s="93" t="str">
        <f t="shared" si="109"/>
        <v/>
      </c>
      <c r="AF478" s="93" t="str">
        <f t="shared" si="110"/>
        <v/>
      </c>
      <c r="BO478" s="64" t="str">
        <f t="shared" si="111"/>
        <v/>
      </c>
      <c r="BP478" s="64" t="str">
        <f t="shared" si="112"/>
        <v/>
      </c>
      <c r="BQ478" s="64" t="str">
        <f t="shared" si="113"/>
        <v/>
      </c>
      <c r="BR478" s="64" t="str">
        <f t="shared" si="114"/>
        <v/>
      </c>
      <c r="BU478" s="64" t="str">
        <f t="shared" si="115"/>
        <v/>
      </c>
      <c r="CY478" s="38" t="str">
        <f t="shared" si="118"/>
        <v>P</v>
      </c>
    </row>
    <row r="479" spans="1:103" ht="20.100000000000001" customHeight="1" x14ac:dyDescent="0.3">
      <c r="A479" s="82">
        <f>ROW()</f>
        <v>479</v>
      </c>
      <c r="B479" s="129" t="str">
        <f t="shared" si="116"/>
        <v/>
      </c>
      <c r="C479" s="129" t="str">
        <f t="shared" si="105"/>
        <v/>
      </c>
      <c r="D479" s="129" t="str">
        <f>IF(C479="","",COUNTIFS(C$11:C479,"&gt;0"))</f>
        <v/>
      </c>
      <c r="E479" s="52"/>
      <c r="F479" s="53"/>
      <c r="G479" s="53"/>
      <c r="H479" s="52"/>
      <c r="I479" s="163"/>
      <c r="J479" s="63"/>
      <c r="K479" s="246"/>
      <c r="L479" s="245" t="str">
        <f t="shared" si="119"/>
        <v/>
      </c>
      <c r="M479" s="173" t="str">
        <f>IFERROR(VLOOKUP(J479,Lists!J$4:L$653,2,FALSE),"")</f>
        <v/>
      </c>
      <c r="N479" s="174" t="str">
        <f>IFERROR(VLOOKUP(J479,Lists!J$4:L$653,3,FALSE),"")</f>
        <v/>
      </c>
      <c r="O479" s="175" t="str">
        <f t="shared" si="117"/>
        <v/>
      </c>
      <c r="P479" s="61"/>
      <c r="Q479" s="164"/>
      <c r="R479" s="164"/>
      <c r="S479" s="85"/>
      <c r="T479" s="97"/>
      <c r="U479" s="52"/>
      <c r="V479" s="85"/>
      <c r="W479" s="98"/>
      <c r="X479" s="107"/>
      <c r="Y479" s="79" t="str">
        <f>IFERROR(VLOOKUP(I479,Lists!A$4:B$11,2,FALSE),"")</f>
        <v/>
      </c>
      <c r="Z479" s="79" t="str">
        <f>IFERROR(VLOOKUP(#REF!,Lists!A$12:B$67,2,FALSE),"")</f>
        <v/>
      </c>
      <c r="AA479" s="82" t="str">
        <f t="shared" si="106"/>
        <v>P</v>
      </c>
      <c r="AB479" s="93" t="str">
        <f t="shared" si="107"/>
        <v>P</v>
      </c>
      <c r="AC479" s="93" t="str">
        <f>IF(L479&lt;&gt;0,IF(S479="Yes",IF(#REF!="","P",""),""),"")</f>
        <v/>
      </c>
      <c r="AD479" s="93" t="str">
        <f t="shared" si="108"/>
        <v/>
      </c>
      <c r="AE479" s="93" t="str">
        <f t="shared" si="109"/>
        <v/>
      </c>
      <c r="AF479" s="93" t="str">
        <f t="shared" si="110"/>
        <v/>
      </c>
      <c r="BO479" s="64" t="str">
        <f t="shared" si="111"/>
        <v/>
      </c>
      <c r="BP479" s="64" t="str">
        <f t="shared" si="112"/>
        <v/>
      </c>
      <c r="BQ479" s="64" t="str">
        <f t="shared" si="113"/>
        <v/>
      </c>
      <c r="BR479" s="64" t="str">
        <f t="shared" si="114"/>
        <v/>
      </c>
      <c r="BU479" s="64" t="str">
        <f t="shared" si="115"/>
        <v/>
      </c>
      <c r="CY479" s="38" t="str">
        <f t="shared" si="118"/>
        <v>P</v>
      </c>
    </row>
    <row r="480" spans="1:103" ht="20.100000000000001" customHeight="1" x14ac:dyDescent="0.3">
      <c r="A480" s="82">
        <f>ROW()</f>
        <v>480</v>
      </c>
      <c r="B480" s="129" t="str">
        <f t="shared" si="116"/>
        <v/>
      </c>
      <c r="C480" s="129" t="str">
        <f t="shared" si="105"/>
        <v/>
      </c>
      <c r="D480" s="129" t="str">
        <f>IF(C480="","",COUNTIFS(C$11:C480,"&gt;0"))</f>
        <v/>
      </c>
      <c r="E480" s="52"/>
      <c r="F480" s="53"/>
      <c r="G480" s="53"/>
      <c r="H480" s="52"/>
      <c r="I480" s="163"/>
      <c r="J480" s="63"/>
      <c r="K480" s="246"/>
      <c r="L480" s="245" t="str">
        <f t="shared" si="119"/>
        <v/>
      </c>
      <c r="M480" s="173" t="str">
        <f>IFERROR(VLOOKUP(J480,Lists!J$4:L$653,2,FALSE),"")</f>
        <v/>
      </c>
      <c r="N480" s="174" t="str">
        <f>IFERROR(VLOOKUP(J480,Lists!J$4:L$653,3,FALSE),"")</f>
        <v/>
      </c>
      <c r="O480" s="175" t="str">
        <f t="shared" si="117"/>
        <v/>
      </c>
      <c r="P480" s="61"/>
      <c r="Q480" s="164"/>
      <c r="R480" s="164"/>
      <c r="S480" s="85"/>
      <c r="T480" s="97"/>
      <c r="U480" s="52"/>
      <c r="V480" s="85"/>
      <c r="W480" s="98"/>
      <c r="X480" s="107"/>
      <c r="Y480" s="79" t="str">
        <f>IFERROR(VLOOKUP(I480,Lists!A$4:B$11,2,FALSE),"")</f>
        <v/>
      </c>
      <c r="Z480" s="79" t="str">
        <f>IFERROR(VLOOKUP(#REF!,Lists!A$12:B$67,2,FALSE),"")</f>
        <v/>
      </c>
      <c r="AA480" s="82" t="str">
        <f t="shared" si="106"/>
        <v>P</v>
      </c>
      <c r="AB480" s="93" t="str">
        <f t="shared" si="107"/>
        <v>P</v>
      </c>
      <c r="AC480" s="93" t="str">
        <f>IF(L480&lt;&gt;0,IF(S480="Yes",IF(#REF!="","P",""),""),"")</f>
        <v/>
      </c>
      <c r="AD480" s="93" t="str">
        <f t="shared" si="108"/>
        <v/>
      </c>
      <c r="AE480" s="93" t="str">
        <f t="shared" si="109"/>
        <v/>
      </c>
      <c r="AF480" s="93" t="str">
        <f t="shared" si="110"/>
        <v/>
      </c>
      <c r="BO480" s="64" t="str">
        <f t="shared" si="111"/>
        <v/>
      </c>
      <c r="BP480" s="64" t="str">
        <f t="shared" si="112"/>
        <v/>
      </c>
      <c r="BQ480" s="64" t="str">
        <f t="shared" si="113"/>
        <v/>
      </c>
      <c r="BR480" s="64" t="str">
        <f t="shared" si="114"/>
        <v/>
      </c>
      <c r="BU480" s="64" t="str">
        <f t="shared" si="115"/>
        <v/>
      </c>
      <c r="CY480" s="38" t="str">
        <f t="shared" si="118"/>
        <v>P</v>
      </c>
    </row>
    <row r="481" spans="1:103" ht="20.100000000000001" customHeight="1" x14ac:dyDescent="0.3">
      <c r="A481" s="82">
        <f>ROW()</f>
        <v>481</v>
      </c>
      <c r="B481" s="129" t="str">
        <f t="shared" si="116"/>
        <v/>
      </c>
      <c r="C481" s="129" t="str">
        <f t="shared" si="105"/>
        <v/>
      </c>
      <c r="D481" s="129" t="str">
        <f>IF(C481="","",COUNTIFS(C$11:C481,"&gt;0"))</f>
        <v/>
      </c>
      <c r="E481" s="52"/>
      <c r="F481" s="53"/>
      <c r="G481" s="53"/>
      <c r="H481" s="52"/>
      <c r="I481" s="163"/>
      <c r="J481" s="63"/>
      <c r="K481" s="246"/>
      <c r="L481" s="245" t="str">
        <f t="shared" si="119"/>
        <v/>
      </c>
      <c r="M481" s="173" t="str">
        <f>IFERROR(VLOOKUP(J481,Lists!J$4:L$653,2,FALSE),"")</f>
        <v/>
      </c>
      <c r="N481" s="174" t="str">
        <f>IFERROR(VLOOKUP(J481,Lists!J$4:L$653,3,FALSE),"")</f>
        <v/>
      </c>
      <c r="O481" s="175" t="str">
        <f t="shared" si="117"/>
        <v/>
      </c>
      <c r="P481" s="61"/>
      <c r="Q481" s="164"/>
      <c r="R481" s="164"/>
      <c r="S481" s="85"/>
      <c r="T481" s="97"/>
      <c r="U481" s="52"/>
      <c r="V481" s="85"/>
      <c r="W481" s="98"/>
      <c r="X481" s="107"/>
      <c r="Y481" s="79" t="str">
        <f>IFERROR(VLOOKUP(I481,Lists!A$4:B$11,2,FALSE),"")</f>
        <v/>
      </c>
      <c r="Z481" s="79" t="str">
        <f>IFERROR(VLOOKUP(#REF!,Lists!A$12:B$67,2,FALSE),"")</f>
        <v/>
      </c>
      <c r="AA481" s="82" t="str">
        <f t="shared" si="106"/>
        <v>P</v>
      </c>
      <c r="AB481" s="93" t="str">
        <f t="shared" si="107"/>
        <v>P</v>
      </c>
      <c r="AC481" s="93" t="str">
        <f>IF(L481&lt;&gt;0,IF(S481="Yes",IF(#REF!="","P",""),""),"")</f>
        <v/>
      </c>
      <c r="AD481" s="93" t="str">
        <f t="shared" si="108"/>
        <v/>
      </c>
      <c r="AE481" s="93" t="str">
        <f t="shared" si="109"/>
        <v/>
      </c>
      <c r="AF481" s="93" t="str">
        <f t="shared" si="110"/>
        <v/>
      </c>
      <c r="BO481" s="64" t="str">
        <f t="shared" si="111"/>
        <v/>
      </c>
      <c r="BP481" s="64" t="str">
        <f t="shared" si="112"/>
        <v/>
      </c>
      <c r="BQ481" s="64" t="str">
        <f t="shared" si="113"/>
        <v/>
      </c>
      <c r="BR481" s="64" t="str">
        <f t="shared" si="114"/>
        <v/>
      </c>
      <c r="BU481" s="64" t="str">
        <f t="shared" si="115"/>
        <v/>
      </c>
      <c r="CY481" s="38" t="str">
        <f t="shared" si="118"/>
        <v>P</v>
      </c>
    </row>
    <row r="482" spans="1:103" ht="20.100000000000001" customHeight="1" x14ac:dyDescent="0.3">
      <c r="A482" s="82">
        <f>ROW()</f>
        <v>482</v>
      </c>
      <c r="B482" s="129" t="str">
        <f t="shared" si="116"/>
        <v/>
      </c>
      <c r="C482" s="129" t="str">
        <f t="shared" si="105"/>
        <v/>
      </c>
      <c r="D482" s="129" t="str">
        <f>IF(C482="","",COUNTIFS(C$11:C482,"&gt;0"))</f>
        <v/>
      </c>
      <c r="E482" s="52"/>
      <c r="F482" s="53"/>
      <c r="G482" s="53"/>
      <c r="H482" s="52"/>
      <c r="I482" s="163"/>
      <c r="J482" s="63"/>
      <c r="K482" s="246"/>
      <c r="L482" s="245" t="str">
        <f t="shared" si="119"/>
        <v/>
      </c>
      <c r="M482" s="173" t="str">
        <f>IFERROR(VLOOKUP(J482,Lists!J$4:L$653,2,FALSE),"")</f>
        <v/>
      </c>
      <c r="N482" s="174" t="str">
        <f>IFERROR(VLOOKUP(J482,Lists!J$4:L$653,3,FALSE),"")</f>
        <v/>
      </c>
      <c r="O482" s="175" t="str">
        <f t="shared" si="117"/>
        <v/>
      </c>
      <c r="P482" s="61"/>
      <c r="Q482" s="164"/>
      <c r="R482" s="164"/>
      <c r="S482" s="85"/>
      <c r="T482" s="97"/>
      <c r="U482" s="52"/>
      <c r="V482" s="85"/>
      <c r="W482" s="98"/>
      <c r="X482" s="107"/>
      <c r="Y482" s="79" t="str">
        <f>IFERROR(VLOOKUP(I482,Lists!A$4:B$11,2,FALSE),"")</f>
        <v/>
      </c>
      <c r="Z482" s="79" t="str">
        <f>IFERROR(VLOOKUP(#REF!,Lists!A$12:B$67,2,FALSE),"")</f>
        <v/>
      </c>
      <c r="AA482" s="82" t="str">
        <f t="shared" si="106"/>
        <v>P</v>
      </c>
      <c r="AB482" s="93" t="str">
        <f t="shared" si="107"/>
        <v>P</v>
      </c>
      <c r="AC482" s="93" t="str">
        <f>IF(L482&lt;&gt;0,IF(S482="Yes",IF(#REF!="","P",""),""),"")</f>
        <v/>
      </c>
      <c r="AD482" s="93" t="str">
        <f t="shared" si="108"/>
        <v/>
      </c>
      <c r="AE482" s="93" t="str">
        <f t="shared" si="109"/>
        <v/>
      </c>
      <c r="AF482" s="93" t="str">
        <f t="shared" si="110"/>
        <v/>
      </c>
      <c r="BO482" s="64" t="str">
        <f t="shared" si="111"/>
        <v/>
      </c>
      <c r="BP482" s="64" t="str">
        <f t="shared" si="112"/>
        <v/>
      </c>
      <c r="BQ482" s="64" t="str">
        <f t="shared" si="113"/>
        <v/>
      </c>
      <c r="BR482" s="64" t="str">
        <f t="shared" si="114"/>
        <v/>
      </c>
      <c r="BU482" s="64" t="str">
        <f t="shared" si="115"/>
        <v/>
      </c>
      <c r="CY482" s="38" t="str">
        <f t="shared" si="118"/>
        <v>P</v>
      </c>
    </row>
    <row r="483" spans="1:103" ht="20.100000000000001" customHeight="1" x14ac:dyDescent="0.3">
      <c r="A483" s="82">
        <f>ROW()</f>
        <v>483</v>
      </c>
      <c r="B483" s="129" t="str">
        <f t="shared" si="116"/>
        <v/>
      </c>
      <c r="C483" s="129" t="str">
        <f t="shared" si="105"/>
        <v/>
      </c>
      <c r="D483" s="129" t="str">
        <f>IF(C483="","",COUNTIFS(C$11:C483,"&gt;0"))</f>
        <v/>
      </c>
      <c r="E483" s="52"/>
      <c r="F483" s="53"/>
      <c r="G483" s="53"/>
      <c r="H483" s="52"/>
      <c r="I483" s="163"/>
      <c r="J483" s="63"/>
      <c r="K483" s="246"/>
      <c r="L483" s="245" t="str">
        <f t="shared" si="119"/>
        <v/>
      </c>
      <c r="M483" s="173" t="str">
        <f>IFERROR(VLOOKUP(J483,Lists!J$4:L$653,2,FALSE),"")</f>
        <v/>
      </c>
      <c r="N483" s="174" t="str">
        <f>IFERROR(VLOOKUP(J483,Lists!J$4:L$653,3,FALSE),"")</f>
        <v/>
      </c>
      <c r="O483" s="175" t="str">
        <f t="shared" si="117"/>
        <v/>
      </c>
      <c r="P483" s="61"/>
      <c r="Q483" s="164"/>
      <c r="R483" s="164"/>
      <c r="S483" s="85"/>
      <c r="T483" s="97"/>
      <c r="U483" s="52"/>
      <c r="V483" s="85"/>
      <c r="W483" s="98"/>
      <c r="X483" s="107"/>
      <c r="Y483" s="79" t="str">
        <f>IFERROR(VLOOKUP(I483,Lists!A$4:B$11,2,FALSE),"")</f>
        <v/>
      </c>
      <c r="Z483" s="79" t="str">
        <f>IFERROR(VLOOKUP(#REF!,Lists!A$12:B$67,2,FALSE),"")</f>
        <v/>
      </c>
      <c r="AA483" s="82" t="str">
        <f t="shared" si="106"/>
        <v>P</v>
      </c>
      <c r="AB483" s="93" t="str">
        <f t="shared" si="107"/>
        <v>P</v>
      </c>
      <c r="AC483" s="93" t="str">
        <f>IF(L483&lt;&gt;0,IF(S483="Yes",IF(#REF!="","P",""),""),"")</f>
        <v/>
      </c>
      <c r="AD483" s="93" t="str">
        <f t="shared" si="108"/>
        <v/>
      </c>
      <c r="AE483" s="93" t="str">
        <f t="shared" si="109"/>
        <v/>
      </c>
      <c r="AF483" s="93" t="str">
        <f t="shared" si="110"/>
        <v/>
      </c>
      <c r="BO483" s="64" t="str">
        <f t="shared" si="111"/>
        <v/>
      </c>
      <c r="BP483" s="64" t="str">
        <f t="shared" si="112"/>
        <v/>
      </c>
      <c r="BQ483" s="64" t="str">
        <f t="shared" si="113"/>
        <v/>
      </c>
      <c r="BR483" s="64" t="str">
        <f t="shared" si="114"/>
        <v/>
      </c>
      <c r="BU483" s="64" t="str">
        <f t="shared" si="115"/>
        <v/>
      </c>
      <c r="CY483" s="38" t="str">
        <f t="shared" si="118"/>
        <v>P</v>
      </c>
    </row>
    <row r="484" spans="1:103" ht="20.100000000000001" customHeight="1" x14ac:dyDescent="0.3">
      <c r="A484" s="82">
        <f>ROW()</f>
        <v>484</v>
      </c>
      <c r="B484" s="129" t="str">
        <f t="shared" si="116"/>
        <v/>
      </c>
      <c r="C484" s="129" t="str">
        <f t="shared" si="105"/>
        <v/>
      </c>
      <c r="D484" s="129" t="str">
        <f>IF(C484="","",COUNTIFS(C$11:C484,"&gt;0"))</f>
        <v/>
      </c>
      <c r="E484" s="52"/>
      <c r="F484" s="53"/>
      <c r="G484" s="53"/>
      <c r="H484" s="52"/>
      <c r="I484" s="163"/>
      <c r="J484" s="63"/>
      <c r="K484" s="246"/>
      <c r="L484" s="245" t="str">
        <f t="shared" si="119"/>
        <v/>
      </c>
      <c r="M484" s="173" t="str">
        <f>IFERROR(VLOOKUP(J484,Lists!J$4:L$653,2,FALSE),"")</f>
        <v/>
      </c>
      <c r="N484" s="174" t="str">
        <f>IFERROR(VLOOKUP(J484,Lists!J$4:L$653,3,FALSE),"")</f>
        <v/>
      </c>
      <c r="O484" s="175" t="str">
        <f t="shared" si="117"/>
        <v/>
      </c>
      <c r="P484" s="61"/>
      <c r="Q484" s="164"/>
      <c r="R484" s="164"/>
      <c r="S484" s="85"/>
      <c r="T484" s="97"/>
      <c r="U484" s="52"/>
      <c r="V484" s="85"/>
      <c r="W484" s="98"/>
      <c r="X484" s="107"/>
      <c r="Y484" s="79" t="str">
        <f>IFERROR(VLOOKUP(I484,Lists!A$4:B$11,2,FALSE),"")</f>
        <v/>
      </c>
      <c r="Z484" s="79" t="str">
        <f>IFERROR(VLOOKUP(#REF!,Lists!A$12:B$67,2,FALSE),"")</f>
        <v/>
      </c>
      <c r="AA484" s="82" t="str">
        <f t="shared" si="106"/>
        <v>P</v>
      </c>
      <c r="AB484" s="93" t="str">
        <f t="shared" si="107"/>
        <v>P</v>
      </c>
      <c r="AC484" s="93" t="str">
        <f>IF(L484&lt;&gt;0,IF(S484="Yes",IF(#REF!="","P",""),""),"")</f>
        <v/>
      </c>
      <c r="AD484" s="93" t="str">
        <f t="shared" si="108"/>
        <v/>
      </c>
      <c r="AE484" s="93" t="str">
        <f t="shared" si="109"/>
        <v/>
      </c>
      <c r="AF484" s="93" t="str">
        <f t="shared" si="110"/>
        <v/>
      </c>
      <c r="BO484" s="64" t="str">
        <f t="shared" si="111"/>
        <v/>
      </c>
      <c r="BP484" s="64" t="str">
        <f t="shared" si="112"/>
        <v/>
      </c>
      <c r="BQ484" s="64" t="str">
        <f t="shared" si="113"/>
        <v/>
      </c>
      <c r="BR484" s="64" t="str">
        <f t="shared" si="114"/>
        <v/>
      </c>
      <c r="BU484" s="64" t="str">
        <f t="shared" si="115"/>
        <v/>
      </c>
      <c r="CY484" s="38" t="str">
        <f t="shared" si="118"/>
        <v>P</v>
      </c>
    </row>
    <row r="485" spans="1:103" ht="20.100000000000001" customHeight="1" x14ac:dyDescent="0.3">
      <c r="A485" s="82">
        <f>ROW()</f>
        <v>485</v>
      </c>
      <c r="B485" s="129" t="str">
        <f t="shared" si="116"/>
        <v/>
      </c>
      <c r="C485" s="129" t="str">
        <f t="shared" si="105"/>
        <v/>
      </c>
      <c r="D485" s="129" t="str">
        <f>IF(C485="","",COUNTIFS(C$11:C485,"&gt;0"))</f>
        <v/>
      </c>
      <c r="E485" s="52"/>
      <c r="F485" s="53"/>
      <c r="G485" s="53"/>
      <c r="H485" s="52"/>
      <c r="I485" s="163"/>
      <c r="J485" s="63"/>
      <c r="K485" s="246"/>
      <c r="L485" s="245" t="str">
        <f t="shared" si="119"/>
        <v/>
      </c>
      <c r="M485" s="173" t="str">
        <f>IFERROR(VLOOKUP(J485,Lists!J$4:L$653,2,FALSE),"")</f>
        <v/>
      </c>
      <c r="N485" s="174" t="str">
        <f>IFERROR(VLOOKUP(J485,Lists!J$4:L$653,3,FALSE),"")</f>
        <v/>
      </c>
      <c r="O485" s="175" t="str">
        <f t="shared" si="117"/>
        <v/>
      </c>
      <c r="P485" s="61"/>
      <c r="Q485" s="164"/>
      <c r="R485" s="164"/>
      <c r="S485" s="85"/>
      <c r="T485" s="97"/>
      <c r="U485" s="52"/>
      <c r="V485" s="85"/>
      <c r="W485" s="98"/>
      <c r="X485" s="107"/>
      <c r="Y485" s="79" t="str">
        <f>IFERROR(VLOOKUP(I485,Lists!A$4:B$11,2,FALSE),"")</f>
        <v/>
      </c>
      <c r="Z485" s="79" t="str">
        <f>IFERROR(VLOOKUP(#REF!,Lists!A$12:B$67,2,FALSE),"")</f>
        <v/>
      </c>
      <c r="AA485" s="82" t="str">
        <f t="shared" si="106"/>
        <v>P</v>
      </c>
      <c r="AB485" s="93" t="str">
        <f t="shared" si="107"/>
        <v>P</v>
      </c>
      <c r="AC485" s="93" t="str">
        <f>IF(L485&lt;&gt;0,IF(S485="Yes",IF(#REF!="","P",""),""),"")</f>
        <v/>
      </c>
      <c r="AD485" s="93" t="str">
        <f t="shared" si="108"/>
        <v/>
      </c>
      <c r="AE485" s="93" t="str">
        <f t="shared" si="109"/>
        <v/>
      </c>
      <c r="AF485" s="93" t="str">
        <f t="shared" si="110"/>
        <v/>
      </c>
      <c r="BO485" s="64" t="str">
        <f t="shared" si="111"/>
        <v/>
      </c>
      <c r="BP485" s="64" t="str">
        <f t="shared" si="112"/>
        <v/>
      </c>
      <c r="BQ485" s="64" t="str">
        <f t="shared" si="113"/>
        <v/>
      </c>
      <c r="BR485" s="64" t="str">
        <f t="shared" si="114"/>
        <v/>
      </c>
      <c r="BU485" s="64" t="str">
        <f t="shared" si="115"/>
        <v/>
      </c>
      <c r="CY485" s="38" t="str">
        <f t="shared" si="118"/>
        <v>P</v>
      </c>
    </row>
    <row r="486" spans="1:103" ht="20.100000000000001" customHeight="1" x14ac:dyDescent="0.3">
      <c r="A486" s="82">
        <f>ROW()</f>
        <v>486</v>
      </c>
      <c r="B486" s="129" t="str">
        <f t="shared" si="116"/>
        <v/>
      </c>
      <c r="C486" s="129" t="str">
        <f t="shared" si="105"/>
        <v/>
      </c>
      <c r="D486" s="129" t="str">
        <f>IF(C486="","",COUNTIFS(C$11:C486,"&gt;0"))</f>
        <v/>
      </c>
      <c r="E486" s="52"/>
      <c r="F486" s="53"/>
      <c r="G486" s="53"/>
      <c r="H486" s="52"/>
      <c r="I486" s="163"/>
      <c r="J486" s="63"/>
      <c r="K486" s="246"/>
      <c r="L486" s="245" t="str">
        <f t="shared" si="119"/>
        <v/>
      </c>
      <c r="M486" s="173" t="str">
        <f>IFERROR(VLOOKUP(J486,Lists!J$4:L$653,2,FALSE),"")</f>
        <v/>
      </c>
      <c r="N486" s="174" t="str">
        <f>IFERROR(VLOOKUP(J486,Lists!J$4:L$653,3,FALSE),"")</f>
        <v/>
      </c>
      <c r="O486" s="175" t="str">
        <f t="shared" si="117"/>
        <v/>
      </c>
      <c r="P486" s="61"/>
      <c r="Q486" s="164"/>
      <c r="R486" s="164"/>
      <c r="S486" s="85"/>
      <c r="T486" s="97"/>
      <c r="U486" s="52"/>
      <c r="V486" s="85"/>
      <c r="W486" s="98"/>
      <c r="X486" s="107"/>
      <c r="Y486" s="79" t="str">
        <f>IFERROR(VLOOKUP(I486,Lists!A$4:B$11,2,FALSE),"")</f>
        <v/>
      </c>
      <c r="Z486" s="79" t="str">
        <f>IFERROR(VLOOKUP(#REF!,Lists!A$12:B$67,2,FALSE),"")</f>
        <v/>
      </c>
      <c r="AA486" s="82" t="str">
        <f t="shared" si="106"/>
        <v>P</v>
      </c>
      <c r="AB486" s="93" t="str">
        <f t="shared" si="107"/>
        <v>P</v>
      </c>
      <c r="AC486" s="93" t="str">
        <f>IF(L486&lt;&gt;0,IF(S486="Yes",IF(#REF!="","P",""),""),"")</f>
        <v/>
      </c>
      <c r="AD486" s="93" t="str">
        <f t="shared" si="108"/>
        <v/>
      </c>
      <c r="AE486" s="93" t="str">
        <f t="shared" si="109"/>
        <v/>
      </c>
      <c r="AF486" s="93" t="str">
        <f t="shared" si="110"/>
        <v/>
      </c>
      <c r="BO486" s="64" t="str">
        <f t="shared" si="111"/>
        <v/>
      </c>
      <c r="BP486" s="64" t="str">
        <f t="shared" si="112"/>
        <v/>
      </c>
      <c r="BQ486" s="64" t="str">
        <f t="shared" si="113"/>
        <v/>
      </c>
      <c r="BR486" s="64" t="str">
        <f t="shared" si="114"/>
        <v/>
      </c>
      <c r="BU486" s="64" t="str">
        <f t="shared" si="115"/>
        <v/>
      </c>
      <c r="CY486" s="38" t="str">
        <f t="shared" si="118"/>
        <v>P</v>
      </c>
    </row>
    <row r="487" spans="1:103" ht="20.100000000000001" customHeight="1" x14ac:dyDescent="0.3">
      <c r="A487" s="82">
        <f>ROW()</f>
        <v>487</v>
      </c>
      <c r="B487" s="129" t="str">
        <f t="shared" si="116"/>
        <v/>
      </c>
      <c r="C487" s="129" t="str">
        <f t="shared" si="105"/>
        <v/>
      </c>
      <c r="D487" s="129" t="str">
        <f>IF(C487="","",COUNTIFS(C$11:C487,"&gt;0"))</f>
        <v/>
      </c>
      <c r="E487" s="52"/>
      <c r="F487" s="53"/>
      <c r="G487" s="53"/>
      <c r="H487" s="52"/>
      <c r="I487" s="163"/>
      <c r="J487" s="63"/>
      <c r="K487" s="246"/>
      <c r="L487" s="245" t="str">
        <f t="shared" si="119"/>
        <v/>
      </c>
      <c r="M487" s="173" t="str">
        <f>IFERROR(VLOOKUP(J487,Lists!J$4:L$653,2,FALSE),"")</f>
        <v/>
      </c>
      <c r="N487" s="174" t="str">
        <f>IFERROR(VLOOKUP(J487,Lists!J$4:L$653,3,FALSE),"")</f>
        <v/>
      </c>
      <c r="O487" s="175" t="str">
        <f t="shared" si="117"/>
        <v/>
      </c>
      <c r="P487" s="61"/>
      <c r="Q487" s="164"/>
      <c r="R487" s="164"/>
      <c r="S487" s="85"/>
      <c r="T487" s="97"/>
      <c r="U487" s="52"/>
      <c r="V487" s="85"/>
      <c r="W487" s="98"/>
      <c r="X487" s="107"/>
      <c r="Y487" s="79" t="str">
        <f>IFERROR(VLOOKUP(I487,Lists!A$4:B$11,2,FALSE),"")</f>
        <v/>
      </c>
      <c r="Z487" s="79" t="str">
        <f>IFERROR(VLOOKUP(#REF!,Lists!A$12:B$67,2,FALSE),"")</f>
        <v/>
      </c>
      <c r="AA487" s="82" t="str">
        <f t="shared" si="106"/>
        <v>P</v>
      </c>
      <c r="AB487" s="93" t="str">
        <f t="shared" si="107"/>
        <v>P</v>
      </c>
      <c r="AC487" s="93" t="str">
        <f>IF(L487&lt;&gt;0,IF(S487="Yes",IF(#REF!="","P",""),""),"")</f>
        <v/>
      </c>
      <c r="AD487" s="93" t="str">
        <f t="shared" si="108"/>
        <v/>
      </c>
      <c r="AE487" s="93" t="str">
        <f t="shared" si="109"/>
        <v/>
      </c>
      <c r="AF487" s="93" t="str">
        <f t="shared" si="110"/>
        <v/>
      </c>
      <c r="BO487" s="64" t="str">
        <f t="shared" si="111"/>
        <v/>
      </c>
      <c r="BP487" s="64" t="str">
        <f t="shared" si="112"/>
        <v/>
      </c>
      <c r="BQ487" s="64" t="str">
        <f t="shared" si="113"/>
        <v/>
      </c>
      <c r="BR487" s="64" t="str">
        <f t="shared" si="114"/>
        <v/>
      </c>
      <c r="BU487" s="64" t="str">
        <f t="shared" si="115"/>
        <v/>
      </c>
      <c r="CY487" s="38" t="str">
        <f t="shared" si="118"/>
        <v>P</v>
      </c>
    </row>
    <row r="488" spans="1:103" ht="20.100000000000001" customHeight="1" x14ac:dyDescent="0.3">
      <c r="A488" s="82">
        <f>ROW()</f>
        <v>488</v>
      </c>
      <c r="B488" s="129" t="str">
        <f t="shared" si="116"/>
        <v/>
      </c>
      <c r="C488" s="129" t="str">
        <f t="shared" si="105"/>
        <v/>
      </c>
      <c r="D488" s="129" t="str">
        <f>IF(C488="","",COUNTIFS(C$11:C488,"&gt;0"))</f>
        <v/>
      </c>
      <c r="E488" s="52"/>
      <c r="F488" s="53"/>
      <c r="G488" s="53"/>
      <c r="H488" s="52"/>
      <c r="I488" s="163"/>
      <c r="J488" s="63"/>
      <c r="K488" s="246"/>
      <c r="L488" s="245" t="str">
        <f t="shared" si="119"/>
        <v/>
      </c>
      <c r="M488" s="173" t="str">
        <f>IFERROR(VLOOKUP(J488,Lists!J$4:L$653,2,FALSE),"")</f>
        <v/>
      </c>
      <c r="N488" s="174" t="str">
        <f>IFERROR(VLOOKUP(J488,Lists!J$4:L$653,3,FALSE),"")</f>
        <v/>
      </c>
      <c r="O488" s="175" t="str">
        <f t="shared" si="117"/>
        <v/>
      </c>
      <c r="P488" s="61"/>
      <c r="Q488" s="164"/>
      <c r="R488" s="164"/>
      <c r="S488" s="85"/>
      <c r="T488" s="97"/>
      <c r="U488" s="52"/>
      <c r="V488" s="85"/>
      <c r="W488" s="98"/>
      <c r="X488" s="107"/>
      <c r="Y488" s="79" t="str">
        <f>IFERROR(VLOOKUP(I488,Lists!A$4:B$11,2,FALSE),"")</f>
        <v/>
      </c>
      <c r="Z488" s="79" t="str">
        <f>IFERROR(VLOOKUP(#REF!,Lists!A$12:B$67,2,FALSE),"")</f>
        <v/>
      </c>
      <c r="AA488" s="82" t="str">
        <f t="shared" si="106"/>
        <v>P</v>
      </c>
      <c r="AB488" s="93" t="str">
        <f t="shared" si="107"/>
        <v>P</v>
      </c>
      <c r="AC488" s="93" t="str">
        <f>IF(L488&lt;&gt;0,IF(S488="Yes",IF(#REF!="","P",""),""),"")</f>
        <v/>
      </c>
      <c r="AD488" s="93" t="str">
        <f t="shared" si="108"/>
        <v/>
      </c>
      <c r="AE488" s="93" t="str">
        <f t="shared" si="109"/>
        <v/>
      </c>
      <c r="AF488" s="93" t="str">
        <f t="shared" si="110"/>
        <v/>
      </c>
      <c r="BO488" s="64" t="str">
        <f t="shared" si="111"/>
        <v/>
      </c>
      <c r="BP488" s="64" t="str">
        <f t="shared" si="112"/>
        <v/>
      </c>
      <c r="BQ488" s="64" t="str">
        <f t="shared" si="113"/>
        <v/>
      </c>
      <c r="BR488" s="64" t="str">
        <f t="shared" si="114"/>
        <v/>
      </c>
      <c r="BU488" s="64" t="str">
        <f t="shared" si="115"/>
        <v/>
      </c>
      <c r="CY488" s="38" t="str">
        <f t="shared" si="118"/>
        <v>P</v>
      </c>
    </row>
    <row r="489" spans="1:103" ht="20.100000000000001" customHeight="1" x14ac:dyDescent="0.3">
      <c r="A489" s="82">
        <f>ROW()</f>
        <v>489</v>
      </c>
      <c r="B489" s="129" t="str">
        <f t="shared" si="116"/>
        <v/>
      </c>
      <c r="C489" s="129" t="str">
        <f t="shared" si="105"/>
        <v/>
      </c>
      <c r="D489" s="129" t="str">
        <f>IF(C489="","",COUNTIFS(C$11:C489,"&gt;0"))</f>
        <v/>
      </c>
      <c r="E489" s="52"/>
      <c r="F489" s="53"/>
      <c r="G489" s="53"/>
      <c r="H489" s="52"/>
      <c r="I489" s="163"/>
      <c r="J489" s="63"/>
      <c r="K489" s="246"/>
      <c r="L489" s="245" t="str">
        <f t="shared" si="119"/>
        <v/>
      </c>
      <c r="M489" s="173" t="str">
        <f>IFERROR(VLOOKUP(J489,Lists!J$4:L$653,2,FALSE),"")</f>
        <v/>
      </c>
      <c r="N489" s="174" t="str">
        <f>IFERROR(VLOOKUP(J489,Lists!J$4:L$653,3,FALSE),"")</f>
        <v/>
      </c>
      <c r="O489" s="175" t="str">
        <f t="shared" si="117"/>
        <v/>
      </c>
      <c r="P489" s="61"/>
      <c r="Q489" s="164"/>
      <c r="R489" s="164"/>
      <c r="S489" s="85"/>
      <c r="T489" s="97"/>
      <c r="U489" s="52"/>
      <c r="V489" s="85"/>
      <c r="W489" s="98"/>
      <c r="X489" s="107"/>
      <c r="Y489" s="79" t="str">
        <f>IFERROR(VLOOKUP(I489,Lists!A$4:B$11,2,FALSE),"")</f>
        <v/>
      </c>
      <c r="Z489" s="79" t="str">
        <f>IFERROR(VLOOKUP(#REF!,Lists!A$12:B$67,2,FALSE),"")</f>
        <v/>
      </c>
      <c r="AA489" s="82" t="str">
        <f t="shared" si="106"/>
        <v>P</v>
      </c>
      <c r="AB489" s="93" t="str">
        <f t="shared" si="107"/>
        <v>P</v>
      </c>
      <c r="AC489" s="93" t="str">
        <f>IF(L489&lt;&gt;0,IF(S489="Yes",IF(#REF!="","P",""),""),"")</f>
        <v/>
      </c>
      <c r="AD489" s="93" t="str">
        <f t="shared" si="108"/>
        <v/>
      </c>
      <c r="AE489" s="93" t="str">
        <f t="shared" si="109"/>
        <v/>
      </c>
      <c r="AF489" s="93" t="str">
        <f t="shared" si="110"/>
        <v/>
      </c>
      <c r="BO489" s="64" t="str">
        <f t="shared" si="111"/>
        <v/>
      </c>
      <c r="BP489" s="64" t="str">
        <f t="shared" si="112"/>
        <v/>
      </c>
      <c r="BQ489" s="64" t="str">
        <f t="shared" si="113"/>
        <v/>
      </c>
      <c r="BR489" s="64" t="str">
        <f t="shared" si="114"/>
        <v/>
      </c>
      <c r="BU489" s="64" t="str">
        <f t="shared" si="115"/>
        <v/>
      </c>
      <c r="CY489" s="38" t="str">
        <f t="shared" si="118"/>
        <v>P</v>
      </c>
    </row>
    <row r="490" spans="1:103" ht="20.100000000000001" customHeight="1" x14ac:dyDescent="0.3">
      <c r="A490" s="82">
        <f>ROW()</f>
        <v>490</v>
      </c>
      <c r="B490" s="129" t="str">
        <f t="shared" si="116"/>
        <v/>
      </c>
      <c r="C490" s="129" t="str">
        <f t="shared" si="105"/>
        <v/>
      </c>
      <c r="D490" s="129" t="str">
        <f>IF(C490="","",COUNTIFS(C$11:C490,"&gt;0"))</f>
        <v/>
      </c>
      <c r="E490" s="52"/>
      <c r="F490" s="53"/>
      <c r="G490" s="53"/>
      <c r="H490" s="52"/>
      <c r="I490" s="163"/>
      <c r="J490" s="63"/>
      <c r="K490" s="246"/>
      <c r="L490" s="245" t="str">
        <f t="shared" si="119"/>
        <v/>
      </c>
      <c r="M490" s="173" t="str">
        <f>IFERROR(VLOOKUP(J490,Lists!J$4:L$653,2,FALSE),"")</f>
        <v/>
      </c>
      <c r="N490" s="174" t="str">
        <f>IFERROR(VLOOKUP(J490,Lists!J$4:L$653,3,FALSE),"")</f>
        <v/>
      </c>
      <c r="O490" s="175" t="str">
        <f t="shared" si="117"/>
        <v/>
      </c>
      <c r="P490" s="61"/>
      <c r="Q490" s="164"/>
      <c r="R490" s="164"/>
      <c r="S490" s="85"/>
      <c r="T490" s="97"/>
      <c r="U490" s="52"/>
      <c r="V490" s="85"/>
      <c r="W490" s="98"/>
      <c r="X490" s="107"/>
      <c r="Y490" s="79" t="str">
        <f>IFERROR(VLOOKUP(I490,Lists!A$4:B$11,2,FALSE),"")</f>
        <v/>
      </c>
      <c r="Z490" s="79" t="str">
        <f>IFERROR(VLOOKUP(#REF!,Lists!A$12:B$67,2,FALSE),"")</f>
        <v/>
      </c>
      <c r="AA490" s="82" t="str">
        <f t="shared" si="106"/>
        <v>P</v>
      </c>
      <c r="AB490" s="93" t="str">
        <f t="shared" si="107"/>
        <v>P</v>
      </c>
      <c r="AC490" s="93" t="str">
        <f>IF(L490&lt;&gt;0,IF(S490="Yes",IF(#REF!="","P",""),""),"")</f>
        <v/>
      </c>
      <c r="AD490" s="93" t="str">
        <f t="shared" si="108"/>
        <v/>
      </c>
      <c r="AE490" s="93" t="str">
        <f t="shared" si="109"/>
        <v/>
      </c>
      <c r="AF490" s="93" t="str">
        <f t="shared" si="110"/>
        <v/>
      </c>
      <c r="BO490" s="64" t="str">
        <f t="shared" si="111"/>
        <v/>
      </c>
      <c r="BP490" s="64" t="str">
        <f t="shared" si="112"/>
        <v/>
      </c>
      <c r="BQ490" s="64" t="str">
        <f t="shared" si="113"/>
        <v/>
      </c>
      <c r="BR490" s="64" t="str">
        <f t="shared" si="114"/>
        <v/>
      </c>
      <c r="BU490" s="64" t="str">
        <f t="shared" si="115"/>
        <v/>
      </c>
      <c r="CY490" s="38" t="str">
        <f t="shared" si="118"/>
        <v>P</v>
      </c>
    </row>
    <row r="491" spans="1:103" ht="20.100000000000001" customHeight="1" x14ac:dyDescent="0.3">
      <c r="A491" s="82">
        <f>ROW()</f>
        <v>491</v>
      </c>
      <c r="B491" s="129" t="str">
        <f t="shared" si="116"/>
        <v/>
      </c>
      <c r="C491" s="129" t="str">
        <f t="shared" si="105"/>
        <v/>
      </c>
      <c r="D491" s="129" t="str">
        <f>IF(C491="","",COUNTIFS(C$11:C491,"&gt;0"))</f>
        <v/>
      </c>
      <c r="E491" s="52"/>
      <c r="F491" s="53"/>
      <c r="G491" s="53"/>
      <c r="H491" s="52"/>
      <c r="I491" s="163"/>
      <c r="J491" s="63"/>
      <c r="K491" s="246"/>
      <c r="L491" s="245" t="str">
        <f t="shared" si="119"/>
        <v/>
      </c>
      <c r="M491" s="173" t="str">
        <f>IFERROR(VLOOKUP(J491,Lists!J$4:L$653,2,FALSE),"")</f>
        <v/>
      </c>
      <c r="N491" s="174" t="str">
        <f>IFERROR(VLOOKUP(J491,Lists!J$4:L$653,3,FALSE),"")</f>
        <v/>
      </c>
      <c r="O491" s="175" t="str">
        <f t="shared" si="117"/>
        <v/>
      </c>
      <c r="P491" s="61"/>
      <c r="Q491" s="164"/>
      <c r="R491" s="164"/>
      <c r="S491" s="85"/>
      <c r="T491" s="97"/>
      <c r="U491" s="52"/>
      <c r="V491" s="85"/>
      <c r="W491" s="98"/>
      <c r="X491" s="107"/>
      <c r="Y491" s="79" t="str">
        <f>IFERROR(VLOOKUP(I491,Lists!A$4:B$11,2,FALSE),"")</f>
        <v/>
      </c>
      <c r="Z491" s="79" t="str">
        <f>IFERROR(VLOOKUP(#REF!,Lists!A$12:B$67,2,FALSE),"")</f>
        <v/>
      </c>
      <c r="AA491" s="82" t="str">
        <f t="shared" si="106"/>
        <v>P</v>
      </c>
      <c r="AB491" s="93" t="str">
        <f t="shared" si="107"/>
        <v>P</v>
      </c>
      <c r="AC491" s="93" t="str">
        <f>IF(L491&lt;&gt;0,IF(S491="Yes",IF(#REF!="","P",""),""),"")</f>
        <v/>
      </c>
      <c r="AD491" s="93" t="str">
        <f t="shared" si="108"/>
        <v/>
      </c>
      <c r="AE491" s="93" t="str">
        <f t="shared" si="109"/>
        <v/>
      </c>
      <c r="AF491" s="93" t="str">
        <f t="shared" si="110"/>
        <v/>
      </c>
      <c r="BO491" s="64" t="str">
        <f t="shared" si="111"/>
        <v/>
      </c>
      <c r="BP491" s="64" t="str">
        <f t="shared" si="112"/>
        <v/>
      </c>
      <c r="BQ491" s="64" t="str">
        <f t="shared" si="113"/>
        <v/>
      </c>
      <c r="BR491" s="64" t="str">
        <f t="shared" si="114"/>
        <v/>
      </c>
      <c r="BU491" s="64" t="str">
        <f t="shared" si="115"/>
        <v/>
      </c>
      <c r="CY491" s="38" t="str">
        <f t="shared" si="118"/>
        <v>P</v>
      </c>
    </row>
    <row r="492" spans="1:103" ht="20.100000000000001" customHeight="1" x14ac:dyDescent="0.3">
      <c r="A492" s="82">
        <f>ROW()</f>
        <v>492</v>
      </c>
      <c r="B492" s="129" t="str">
        <f t="shared" si="116"/>
        <v/>
      </c>
      <c r="C492" s="129" t="str">
        <f t="shared" si="105"/>
        <v/>
      </c>
      <c r="D492" s="129" t="str">
        <f>IF(C492="","",COUNTIFS(C$11:C492,"&gt;0"))</f>
        <v/>
      </c>
      <c r="E492" s="52"/>
      <c r="F492" s="53"/>
      <c r="G492" s="53"/>
      <c r="H492" s="52"/>
      <c r="I492" s="163"/>
      <c r="J492" s="63"/>
      <c r="K492" s="246"/>
      <c r="L492" s="245" t="str">
        <f t="shared" si="119"/>
        <v/>
      </c>
      <c r="M492" s="173" t="str">
        <f>IFERROR(VLOOKUP(J492,Lists!J$4:L$653,2,FALSE),"")</f>
        <v/>
      </c>
      <c r="N492" s="174" t="str">
        <f>IFERROR(VLOOKUP(J492,Lists!J$4:L$653,3,FALSE),"")</f>
        <v/>
      </c>
      <c r="O492" s="175" t="str">
        <f t="shared" si="117"/>
        <v/>
      </c>
      <c r="P492" s="61"/>
      <c r="Q492" s="164"/>
      <c r="R492" s="164"/>
      <c r="S492" s="85"/>
      <c r="T492" s="97"/>
      <c r="U492" s="52"/>
      <c r="V492" s="85"/>
      <c r="W492" s="98"/>
      <c r="X492" s="107"/>
      <c r="Y492" s="79" t="str">
        <f>IFERROR(VLOOKUP(I492,Lists!A$4:B$11,2,FALSE),"")</f>
        <v/>
      </c>
      <c r="Z492" s="79" t="str">
        <f>IFERROR(VLOOKUP(#REF!,Lists!A$12:B$67,2,FALSE),"")</f>
        <v/>
      </c>
      <c r="AA492" s="82" t="str">
        <f t="shared" si="106"/>
        <v>P</v>
      </c>
      <c r="AB492" s="93" t="str">
        <f t="shared" si="107"/>
        <v>P</v>
      </c>
      <c r="AC492" s="93" t="str">
        <f>IF(L492&lt;&gt;0,IF(S492="Yes",IF(#REF!="","P",""),""),"")</f>
        <v/>
      </c>
      <c r="AD492" s="93" t="str">
        <f t="shared" si="108"/>
        <v/>
      </c>
      <c r="AE492" s="93" t="str">
        <f t="shared" si="109"/>
        <v/>
      </c>
      <c r="AF492" s="93" t="str">
        <f t="shared" si="110"/>
        <v/>
      </c>
      <c r="BO492" s="64" t="str">
        <f t="shared" si="111"/>
        <v/>
      </c>
      <c r="BP492" s="64" t="str">
        <f t="shared" si="112"/>
        <v/>
      </c>
      <c r="BQ492" s="64" t="str">
        <f t="shared" si="113"/>
        <v/>
      </c>
      <c r="BR492" s="64" t="str">
        <f t="shared" si="114"/>
        <v/>
      </c>
      <c r="BU492" s="64" t="str">
        <f t="shared" si="115"/>
        <v/>
      </c>
      <c r="CY492" s="38" t="str">
        <f t="shared" si="118"/>
        <v>P</v>
      </c>
    </row>
    <row r="493" spans="1:103" ht="20.100000000000001" customHeight="1" x14ac:dyDescent="0.3">
      <c r="A493" s="82">
        <f>ROW()</f>
        <v>493</v>
      </c>
      <c r="B493" s="129" t="str">
        <f t="shared" si="116"/>
        <v/>
      </c>
      <c r="C493" s="129" t="str">
        <f t="shared" si="105"/>
        <v/>
      </c>
      <c r="D493" s="129" t="str">
        <f>IF(C493="","",COUNTIFS(C$11:C493,"&gt;0"))</f>
        <v/>
      </c>
      <c r="E493" s="52"/>
      <c r="F493" s="53"/>
      <c r="G493" s="53"/>
      <c r="H493" s="52"/>
      <c r="I493" s="163"/>
      <c r="J493" s="63"/>
      <c r="K493" s="246"/>
      <c r="L493" s="245" t="str">
        <f t="shared" si="119"/>
        <v/>
      </c>
      <c r="M493" s="173" t="str">
        <f>IFERROR(VLOOKUP(J493,Lists!J$4:L$653,2,FALSE),"")</f>
        <v/>
      </c>
      <c r="N493" s="174" t="str">
        <f>IFERROR(VLOOKUP(J493,Lists!J$4:L$653,3,FALSE),"")</f>
        <v/>
      </c>
      <c r="O493" s="175" t="str">
        <f t="shared" si="117"/>
        <v/>
      </c>
      <c r="P493" s="61"/>
      <c r="Q493" s="164"/>
      <c r="R493" s="164"/>
      <c r="S493" s="85"/>
      <c r="T493" s="97"/>
      <c r="U493" s="52"/>
      <c r="V493" s="85"/>
      <c r="W493" s="98"/>
      <c r="X493" s="107"/>
      <c r="Y493" s="79" t="str">
        <f>IFERROR(VLOOKUP(I493,Lists!A$4:B$11,2,FALSE),"")</f>
        <v/>
      </c>
      <c r="Z493" s="79" t="str">
        <f>IFERROR(VLOOKUP(#REF!,Lists!A$12:B$67,2,FALSE),"")</f>
        <v/>
      </c>
      <c r="AA493" s="82" t="str">
        <f t="shared" si="106"/>
        <v>P</v>
      </c>
      <c r="AB493" s="93" t="str">
        <f t="shared" si="107"/>
        <v>P</v>
      </c>
      <c r="AC493" s="93" t="str">
        <f>IF(L493&lt;&gt;0,IF(S493="Yes",IF(#REF!="","P",""),""),"")</f>
        <v/>
      </c>
      <c r="AD493" s="93" t="str">
        <f t="shared" si="108"/>
        <v/>
      </c>
      <c r="AE493" s="93" t="str">
        <f t="shared" si="109"/>
        <v/>
      </c>
      <c r="AF493" s="93" t="str">
        <f t="shared" si="110"/>
        <v/>
      </c>
      <c r="BO493" s="64" t="str">
        <f t="shared" si="111"/>
        <v/>
      </c>
      <c r="BP493" s="64" t="str">
        <f t="shared" si="112"/>
        <v/>
      </c>
      <c r="BQ493" s="64" t="str">
        <f t="shared" si="113"/>
        <v/>
      </c>
      <c r="BR493" s="64" t="str">
        <f t="shared" si="114"/>
        <v/>
      </c>
      <c r="BU493" s="64" t="str">
        <f t="shared" si="115"/>
        <v/>
      </c>
      <c r="CY493" s="38" t="str">
        <f t="shared" si="118"/>
        <v>P</v>
      </c>
    </row>
    <row r="494" spans="1:103" ht="20.100000000000001" customHeight="1" x14ac:dyDescent="0.3">
      <c r="A494" s="82">
        <f>ROW()</f>
        <v>494</v>
      </c>
      <c r="B494" s="129" t="str">
        <f t="shared" si="116"/>
        <v/>
      </c>
      <c r="C494" s="129" t="str">
        <f t="shared" si="105"/>
        <v/>
      </c>
      <c r="D494" s="129" t="str">
        <f>IF(C494="","",COUNTIFS(C$11:C494,"&gt;0"))</f>
        <v/>
      </c>
      <c r="E494" s="52"/>
      <c r="F494" s="53"/>
      <c r="G494" s="53"/>
      <c r="H494" s="52"/>
      <c r="I494" s="163"/>
      <c r="J494" s="63"/>
      <c r="K494" s="246"/>
      <c r="L494" s="245" t="str">
        <f t="shared" si="119"/>
        <v/>
      </c>
      <c r="M494" s="173" t="str">
        <f>IFERROR(VLOOKUP(J494,Lists!J$4:L$653,2,FALSE),"")</f>
        <v/>
      </c>
      <c r="N494" s="174" t="str">
        <f>IFERROR(VLOOKUP(J494,Lists!J$4:L$653,3,FALSE),"")</f>
        <v/>
      </c>
      <c r="O494" s="175" t="str">
        <f t="shared" si="117"/>
        <v/>
      </c>
      <c r="P494" s="61"/>
      <c r="Q494" s="164"/>
      <c r="R494" s="164"/>
      <c r="S494" s="85"/>
      <c r="T494" s="97"/>
      <c r="U494" s="52"/>
      <c r="V494" s="85"/>
      <c r="W494" s="98"/>
      <c r="X494" s="107"/>
      <c r="Y494" s="79" t="str">
        <f>IFERROR(VLOOKUP(I494,Lists!A$4:B$11,2,FALSE),"")</f>
        <v/>
      </c>
      <c r="Z494" s="79" t="str">
        <f>IFERROR(VLOOKUP(#REF!,Lists!A$12:B$67,2,FALSE),"")</f>
        <v/>
      </c>
      <c r="AA494" s="82" t="str">
        <f t="shared" si="106"/>
        <v>P</v>
      </c>
      <c r="AB494" s="93" t="str">
        <f t="shared" si="107"/>
        <v>P</v>
      </c>
      <c r="AC494" s="93" t="str">
        <f>IF(L494&lt;&gt;0,IF(S494="Yes",IF(#REF!="","P",""),""),"")</f>
        <v/>
      </c>
      <c r="AD494" s="93" t="str">
        <f t="shared" si="108"/>
        <v/>
      </c>
      <c r="AE494" s="93" t="str">
        <f t="shared" si="109"/>
        <v/>
      </c>
      <c r="AF494" s="93" t="str">
        <f t="shared" si="110"/>
        <v/>
      </c>
      <c r="BO494" s="64" t="str">
        <f t="shared" si="111"/>
        <v/>
      </c>
      <c r="BP494" s="64" t="str">
        <f t="shared" si="112"/>
        <v/>
      </c>
      <c r="BQ494" s="64" t="str">
        <f t="shared" si="113"/>
        <v/>
      </c>
      <c r="BR494" s="64" t="str">
        <f t="shared" si="114"/>
        <v/>
      </c>
      <c r="BU494" s="64" t="str">
        <f t="shared" si="115"/>
        <v/>
      </c>
      <c r="CY494" s="38" t="str">
        <f t="shared" si="118"/>
        <v>P</v>
      </c>
    </row>
    <row r="495" spans="1:103" ht="20.100000000000001" customHeight="1" x14ac:dyDescent="0.3">
      <c r="A495" s="82">
        <f>ROW()</f>
        <v>495</v>
      </c>
      <c r="B495" s="129" t="str">
        <f t="shared" si="116"/>
        <v/>
      </c>
      <c r="C495" s="129" t="str">
        <f t="shared" si="105"/>
        <v/>
      </c>
      <c r="D495" s="129" t="str">
        <f>IF(C495="","",COUNTIFS(C$11:C495,"&gt;0"))</f>
        <v/>
      </c>
      <c r="E495" s="52"/>
      <c r="F495" s="53"/>
      <c r="G495" s="53"/>
      <c r="H495" s="52"/>
      <c r="I495" s="163"/>
      <c r="J495" s="63"/>
      <c r="K495" s="246"/>
      <c r="L495" s="245" t="str">
        <f t="shared" si="119"/>
        <v/>
      </c>
      <c r="M495" s="173" t="str">
        <f>IFERROR(VLOOKUP(J495,Lists!J$4:L$653,2,FALSE),"")</f>
        <v/>
      </c>
      <c r="N495" s="174" t="str">
        <f>IFERROR(VLOOKUP(J495,Lists!J$4:L$653,3,FALSE),"")</f>
        <v/>
      </c>
      <c r="O495" s="175" t="str">
        <f t="shared" si="117"/>
        <v/>
      </c>
      <c r="P495" s="61"/>
      <c r="Q495" s="164"/>
      <c r="R495" s="164"/>
      <c r="S495" s="85"/>
      <c r="T495" s="97"/>
      <c r="U495" s="52"/>
      <c r="V495" s="85"/>
      <c r="W495" s="98"/>
      <c r="X495" s="107"/>
      <c r="Y495" s="79" t="str">
        <f>IFERROR(VLOOKUP(I495,Lists!A$4:B$11,2,FALSE),"")</f>
        <v/>
      </c>
      <c r="Z495" s="79" t="str">
        <f>IFERROR(VLOOKUP(#REF!,Lists!A$12:B$67,2,FALSE),"")</f>
        <v/>
      </c>
      <c r="AA495" s="82" t="str">
        <f t="shared" si="106"/>
        <v>P</v>
      </c>
      <c r="AB495" s="93" t="str">
        <f t="shared" si="107"/>
        <v>P</v>
      </c>
      <c r="AC495" s="93" t="str">
        <f>IF(L495&lt;&gt;0,IF(S495="Yes",IF(#REF!="","P",""),""),"")</f>
        <v/>
      </c>
      <c r="AD495" s="93" t="str">
        <f t="shared" si="108"/>
        <v/>
      </c>
      <c r="AE495" s="93" t="str">
        <f t="shared" si="109"/>
        <v/>
      </c>
      <c r="AF495" s="93" t="str">
        <f t="shared" si="110"/>
        <v/>
      </c>
      <c r="BO495" s="64" t="str">
        <f t="shared" si="111"/>
        <v/>
      </c>
      <c r="BP495" s="64" t="str">
        <f t="shared" si="112"/>
        <v/>
      </c>
      <c r="BQ495" s="64" t="str">
        <f t="shared" si="113"/>
        <v/>
      </c>
      <c r="BR495" s="64" t="str">
        <f t="shared" si="114"/>
        <v/>
      </c>
      <c r="BU495" s="64" t="str">
        <f t="shared" si="115"/>
        <v/>
      </c>
      <c r="CY495" s="38" t="str">
        <f t="shared" si="118"/>
        <v>P</v>
      </c>
    </row>
    <row r="496" spans="1:103" ht="20.100000000000001" customHeight="1" x14ac:dyDescent="0.3">
      <c r="A496" s="82">
        <f>ROW()</f>
        <v>496</v>
      </c>
      <c r="B496" s="129" t="str">
        <f t="shared" si="116"/>
        <v/>
      </c>
      <c r="C496" s="129" t="str">
        <f t="shared" si="105"/>
        <v/>
      </c>
      <c r="D496" s="129" t="str">
        <f>IF(C496="","",COUNTIFS(C$11:C496,"&gt;0"))</f>
        <v/>
      </c>
      <c r="E496" s="52"/>
      <c r="F496" s="53"/>
      <c r="G496" s="53"/>
      <c r="H496" s="52"/>
      <c r="I496" s="163"/>
      <c r="J496" s="63"/>
      <c r="K496" s="246"/>
      <c r="L496" s="245" t="str">
        <f t="shared" si="119"/>
        <v/>
      </c>
      <c r="M496" s="173" t="str">
        <f>IFERROR(VLOOKUP(J496,Lists!J$4:L$653,2,FALSE),"")</f>
        <v/>
      </c>
      <c r="N496" s="174" t="str">
        <f>IFERROR(VLOOKUP(J496,Lists!J$4:L$653,3,FALSE),"")</f>
        <v/>
      </c>
      <c r="O496" s="175" t="str">
        <f t="shared" si="117"/>
        <v/>
      </c>
      <c r="P496" s="61"/>
      <c r="Q496" s="164"/>
      <c r="R496" s="164"/>
      <c r="S496" s="85"/>
      <c r="T496" s="97"/>
      <c r="U496" s="52"/>
      <c r="V496" s="85"/>
      <c r="W496" s="98"/>
      <c r="X496" s="107"/>
      <c r="Y496" s="79" t="str">
        <f>IFERROR(VLOOKUP(I496,Lists!A$4:B$11,2,FALSE),"")</f>
        <v/>
      </c>
      <c r="Z496" s="79" t="str">
        <f>IFERROR(VLOOKUP(#REF!,Lists!A$12:B$67,2,FALSE),"")</f>
        <v/>
      </c>
      <c r="AA496" s="82" t="str">
        <f t="shared" si="106"/>
        <v>P</v>
      </c>
      <c r="AB496" s="93" t="str">
        <f t="shared" si="107"/>
        <v>P</v>
      </c>
      <c r="AC496" s="93" t="str">
        <f>IF(L496&lt;&gt;0,IF(S496="Yes",IF(#REF!="","P",""),""),"")</f>
        <v/>
      </c>
      <c r="AD496" s="93" t="str">
        <f t="shared" si="108"/>
        <v/>
      </c>
      <c r="AE496" s="93" t="str">
        <f t="shared" si="109"/>
        <v/>
      </c>
      <c r="AF496" s="93" t="str">
        <f t="shared" si="110"/>
        <v/>
      </c>
      <c r="BO496" s="64" t="str">
        <f t="shared" si="111"/>
        <v/>
      </c>
      <c r="BP496" s="64" t="str">
        <f t="shared" si="112"/>
        <v/>
      </c>
      <c r="BQ496" s="64" t="str">
        <f t="shared" si="113"/>
        <v/>
      </c>
      <c r="BR496" s="64" t="str">
        <f t="shared" si="114"/>
        <v/>
      </c>
      <c r="BU496" s="64" t="str">
        <f t="shared" si="115"/>
        <v/>
      </c>
      <c r="CY496" s="38" t="str">
        <f t="shared" si="118"/>
        <v>P</v>
      </c>
    </row>
    <row r="497" spans="1:103" ht="20.100000000000001" customHeight="1" x14ac:dyDescent="0.3">
      <c r="A497" s="82">
        <f>ROW()</f>
        <v>497</v>
      </c>
      <c r="B497" s="129" t="str">
        <f t="shared" si="116"/>
        <v/>
      </c>
      <c r="C497" s="129" t="str">
        <f t="shared" si="105"/>
        <v/>
      </c>
      <c r="D497" s="129" t="str">
        <f>IF(C497="","",COUNTIFS(C$11:C497,"&gt;0"))</f>
        <v/>
      </c>
      <c r="E497" s="52"/>
      <c r="F497" s="53"/>
      <c r="G497" s="53"/>
      <c r="H497" s="52"/>
      <c r="I497" s="163"/>
      <c r="J497" s="63"/>
      <c r="K497" s="246"/>
      <c r="L497" s="245" t="str">
        <f t="shared" si="119"/>
        <v/>
      </c>
      <c r="M497" s="173" t="str">
        <f>IFERROR(VLOOKUP(J497,Lists!J$4:L$653,2,FALSE),"")</f>
        <v/>
      </c>
      <c r="N497" s="174" t="str">
        <f>IFERROR(VLOOKUP(J497,Lists!J$4:L$653,3,FALSE),"")</f>
        <v/>
      </c>
      <c r="O497" s="175" t="str">
        <f t="shared" si="117"/>
        <v/>
      </c>
      <c r="P497" s="61"/>
      <c r="Q497" s="164"/>
      <c r="R497" s="164"/>
      <c r="S497" s="85"/>
      <c r="T497" s="97"/>
      <c r="U497" s="52"/>
      <c r="V497" s="85"/>
      <c r="W497" s="98"/>
      <c r="X497" s="107"/>
      <c r="Y497" s="79" t="str">
        <f>IFERROR(VLOOKUP(I497,Lists!A$4:B$11,2,FALSE),"")</f>
        <v/>
      </c>
      <c r="Z497" s="79" t="str">
        <f>IFERROR(VLOOKUP(#REF!,Lists!A$12:B$67,2,FALSE),"")</f>
        <v/>
      </c>
      <c r="AA497" s="82" t="str">
        <f t="shared" si="106"/>
        <v>P</v>
      </c>
      <c r="AB497" s="93" t="str">
        <f t="shared" si="107"/>
        <v>P</v>
      </c>
      <c r="AC497" s="93" t="str">
        <f>IF(L497&lt;&gt;0,IF(S497="Yes",IF(#REF!="","P",""),""),"")</f>
        <v/>
      </c>
      <c r="AD497" s="93" t="str">
        <f t="shared" si="108"/>
        <v/>
      </c>
      <c r="AE497" s="93" t="str">
        <f t="shared" si="109"/>
        <v/>
      </c>
      <c r="AF497" s="93" t="str">
        <f t="shared" si="110"/>
        <v/>
      </c>
      <c r="BO497" s="64" t="str">
        <f t="shared" si="111"/>
        <v/>
      </c>
      <c r="BP497" s="64" t="str">
        <f t="shared" si="112"/>
        <v/>
      </c>
      <c r="BQ497" s="64" t="str">
        <f t="shared" si="113"/>
        <v/>
      </c>
      <c r="BR497" s="64" t="str">
        <f t="shared" si="114"/>
        <v/>
      </c>
      <c r="BU497" s="64" t="str">
        <f t="shared" si="115"/>
        <v/>
      </c>
      <c r="CY497" s="38" t="str">
        <f t="shared" si="118"/>
        <v>P</v>
      </c>
    </row>
    <row r="498" spans="1:103" ht="20.100000000000001" customHeight="1" x14ac:dyDescent="0.3">
      <c r="A498" s="82">
        <f>ROW()</f>
        <v>498</v>
      </c>
      <c r="B498" s="129" t="str">
        <f t="shared" si="116"/>
        <v/>
      </c>
      <c r="C498" s="129" t="str">
        <f t="shared" si="105"/>
        <v/>
      </c>
      <c r="D498" s="129" t="str">
        <f>IF(C498="","",COUNTIFS(C$11:C498,"&gt;0"))</f>
        <v/>
      </c>
      <c r="E498" s="52"/>
      <c r="F498" s="53"/>
      <c r="G498" s="53"/>
      <c r="H498" s="52"/>
      <c r="I498" s="163"/>
      <c r="J498" s="63"/>
      <c r="K498" s="246"/>
      <c r="L498" s="245" t="str">
        <f t="shared" si="119"/>
        <v/>
      </c>
      <c r="M498" s="173" t="str">
        <f>IFERROR(VLOOKUP(J498,Lists!J$4:L$653,2,FALSE),"")</f>
        <v/>
      </c>
      <c r="N498" s="174" t="str">
        <f>IFERROR(VLOOKUP(J498,Lists!J$4:L$653,3,FALSE),"")</f>
        <v/>
      </c>
      <c r="O498" s="175" t="str">
        <f t="shared" si="117"/>
        <v/>
      </c>
      <c r="P498" s="61"/>
      <c r="Q498" s="164"/>
      <c r="R498" s="164"/>
      <c r="S498" s="85"/>
      <c r="T498" s="97"/>
      <c r="U498" s="52"/>
      <c r="V498" s="85"/>
      <c r="W498" s="98"/>
      <c r="X498" s="107"/>
      <c r="Y498" s="79" t="str">
        <f>IFERROR(VLOOKUP(I498,Lists!A$4:B$11,2,FALSE),"")</f>
        <v/>
      </c>
      <c r="Z498" s="79" t="str">
        <f>IFERROR(VLOOKUP(#REF!,Lists!A$12:B$67,2,FALSE),"")</f>
        <v/>
      </c>
      <c r="AA498" s="82" t="str">
        <f t="shared" si="106"/>
        <v>P</v>
      </c>
      <c r="AB498" s="93" t="str">
        <f t="shared" si="107"/>
        <v>P</v>
      </c>
      <c r="AC498" s="93" t="str">
        <f>IF(L498&lt;&gt;0,IF(S498="Yes",IF(#REF!="","P",""),""),"")</f>
        <v/>
      </c>
      <c r="AD498" s="93" t="str">
        <f t="shared" si="108"/>
        <v/>
      </c>
      <c r="AE498" s="93" t="str">
        <f t="shared" si="109"/>
        <v/>
      </c>
      <c r="AF498" s="93" t="str">
        <f t="shared" si="110"/>
        <v/>
      </c>
      <c r="BO498" s="64" t="str">
        <f t="shared" si="111"/>
        <v/>
      </c>
      <c r="BP498" s="64" t="str">
        <f t="shared" si="112"/>
        <v/>
      </c>
      <c r="BQ498" s="64" t="str">
        <f t="shared" si="113"/>
        <v/>
      </c>
      <c r="BR498" s="64" t="str">
        <f t="shared" si="114"/>
        <v/>
      </c>
      <c r="BU498" s="64" t="str">
        <f t="shared" si="115"/>
        <v/>
      </c>
      <c r="CY498" s="38" t="str">
        <f t="shared" si="118"/>
        <v>P</v>
      </c>
    </row>
    <row r="499" spans="1:103" ht="20.100000000000001" customHeight="1" x14ac:dyDescent="0.3">
      <c r="A499" s="82">
        <f>ROW()</f>
        <v>499</v>
      </c>
      <c r="B499" s="129" t="str">
        <f t="shared" si="116"/>
        <v/>
      </c>
      <c r="C499" s="129" t="str">
        <f t="shared" si="105"/>
        <v/>
      </c>
      <c r="D499" s="129" t="str">
        <f>IF(C499="","",COUNTIFS(C$11:C499,"&gt;0"))</f>
        <v/>
      </c>
      <c r="E499" s="52"/>
      <c r="F499" s="53"/>
      <c r="G499" s="53"/>
      <c r="H499" s="52"/>
      <c r="I499" s="163"/>
      <c r="J499" s="63"/>
      <c r="K499" s="246"/>
      <c r="L499" s="245" t="str">
        <f t="shared" si="119"/>
        <v/>
      </c>
      <c r="M499" s="173" t="str">
        <f>IFERROR(VLOOKUP(J499,Lists!J$4:L$653,2,FALSE),"")</f>
        <v/>
      </c>
      <c r="N499" s="174" t="str">
        <f>IFERROR(VLOOKUP(J499,Lists!J$4:L$653,3,FALSE),"")</f>
        <v/>
      </c>
      <c r="O499" s="175" t="str">
        <f t="shared" si="117"/>
        <v/>
      </c>
      <c r="P499" s="61"/>
      <c r="Q499" s="164"/>
      <c r="R499" s="164"/>
      <c r="S499" s="85"/>
      <c r="T499" s="97"/>
      <c r="U499" s="52"/>
      <c r="V499" s="85"/>
      <c r="W499" s="98"/>
      <c r="X499" s="107"/>
      <c r="Y499" s="79" t="str">
        <f>IFERROR(VLOOKUP(I499,Lists!A$4:B$11,2,FALSE),"")</f>
        <v/>
      </c>
      <c r="Z499" s="79" t="str">
        <f>IFERROR(VLOOKUP(#REF!,Lists!A$12:B$67,2,FALSE),"")</f>
        <v/>
      </c>
      <c r="AA499" s="82" t="str">
        <f t="shared" si="106"/>
        <v>P</v>
      </c>
      <c r="AB499" s="93" t="str">
        <f t="shared" si="107"/>
        <v>P</v>
      </c>
      <c r="AC499" s="93" t="str">
        <f>IF(L499&lt;&gt;0,IF(S499="Yes",IF(#REF!="","P",""),""),"")</f>
        <v/>
      </c>
      <c r="AD499" s="93" t="str">
        <f t="shared" si="108"/>
        <v/>
      </c>
      <c r="AE499" s="93" t="str">
        <f t="shared" si="109"/>
        <v/>
      </c>
      <c r="AF499" s="93" t="str">
        <f t="shared" si="110"/>
        <v/>
      </c>
      <c r="BO499" s="64" t="str">
        <f t="shared" si="111"/>
        <v/>
      </c>
      <c r="BP499" s="64" t="str">
        <f t="shared" si="112"/>
        <v/>
      </c>
      <c r="BQ499" s="64" t="str">
        <f t="shared" si="113"/>
        <v/>
      </c>
      <c r="BR499" s="64" t="str">
        <f t="shared" si="114"/>
        <v/>
      </c>
      <c r="BU499" s="64" t="str">
        <f t="shared" si="115"/>
        <v/>
      </c>
      <c r="CY499" s="38" t="str">
        <f t="shared" si="118"/>
        <v>P</v>
      </c>
    </row>
    <row r="500" spans="1:103" ht="20.100000000000001" customHeight="1" x14ac:dyDescent="0.3">
      <c r="A500" s="82">
        <f>ROW()</f>
        <v>500</v>
      </c>
      <c r="B500" s="129" t="str">
        <f t="shared" si="116"/>
        <v/>
      </c>
      <c r="C500" s="129" t="str">
        <f t="shared" si="105"/>
        <v/>
      </c>
      <c r="D500" s="129" t="str">
        <f>IF(C500="","",COUNTIFS(C$11:C500,"&gt;0"))</f>
        <v/>
      </c>
      <c r="E500" s="52"/>
      <c r="F500" s="53"/>
      <c r="G500" s="53"/>
      <c r="H500" s="52"/>
      <c r="I500" s="163"/>
      <c r="J500" s="63"/>
      <c r="K500" s="246"/>
      <c r="L500" s="245" t="str">
        <f t="shared" si="119"/>
        <v/>
      </c>
      <c r="M500" s="173" t="str">
        <f>IFERROR(VLOOKUP(J500,Lists!J$4:L$653,2,FALSE),"")</f>
        <v/>
      </c>
      <c r="N500" s="174" t="str">
        <f>IFERROR(VLOOKUP(J500,Lists!J$4:L$653,3,FALSE),"")</f>
        <v/>
      </c>
      <c r="O500" s="175" t="str">
        <f t="shared" si="117"/>
        <v/>
      </c>
      <c r="P500" s="61"/>
      <c r="Q500" s="164"/>
      <c r="R500" s="164"/>
      <c r="S500" s="85"/>
      <c r="T500" s="97"/>
      <c r="U500" s="52"/>
      <c r="V500" s="85"/>
      <c r="W500" s="98"/>
      <c r="X500" s="107"/>
      <c r="Y500" s="79" t="str">
        <f>IFERROR(VLOOKUP(I500,Lists!A$4:B$11,2,FALSE),"")</f>
        <v/>
      </c>
      <c r="Z500" s="79" t="str">
        <f>IFERROR(VLOOKUP(#REF!,Lists!A$12:B$67,2,FALSE),"")</f>
        <v/>
      </c>
      <c r="AA500" s="82" t="str">
        <f t="shared" si="106"/>
        <v>P</v>
      </c>
      <c r="AB500" s="93" t="str">
        <f t="shared" si="107"/>
        <v>P</v>
      </c>
      <c r="AC500" s="93" t="str">
        <f>IF(L500&lt;&gt;0,IF(S500="Yes",IF(#REF!="","P",""),""),"")</f>
        <v/>
      </c>
      <c r="AD500" s="93" t="str">
        <f t="shared" si="108"/>
        <v/>
      </c>
      <c r="AE500" s="93" t="str">
        <f t="shared" si="109"/>
        <v/>
      </c>
      <c r="AF500" s="93" t="str">
        <f t="shared" si="110"/>
        <v/>
      </c>
      <c r="BO500" s="64" t="str">
        <f t="shared" si="111"/>
        <v/>
      </c>
      <c r="BP500" s="64" t="str">
        <f t="shared" si="112"/>
        <v/>
      </c>
      <c r="BQ500" s="64" t="str">
        <f t="shared" si="113"/>
        <v/>
      </c>
      <c r="BR500" s="64" t="str">
        <f t="shared" si="114"/>
        <v/>
      </c>
      <c r="BU500" s="64" t="str">
        <f t="shared" si="115"/>
        <v/>
      </c>
      <c r="CY500" s="38" t="str">
        <f t="shared" si="118"/>
        <v>P</v>
      </c>
    </row>
    <row r="501" spans="1:103" ht="20.100000000000001" customHeight="1" x14ac:dyDescent="0.3">
      <c r="A501" s="82">
        <f>ROW()</f>
        <v>501</v>
      </c>
      <c r="B501" s="129" t="str">
        <f t="shared" si="116"/>
        <v/>
      </c>
      <c r="C501" s="129" t="str">
        <f t="shared" si="105"/>
        <v/>
      </c>
      <c r="D501" s="129" t="str">
        <f>IF(C501="","",COUNTIFS(C$11:C501,"&gt;0"))</f>
        <v/>
      </c>
      <c r="E501" s="52"/>
      <c r="F501" s="53"/>
      <c r="G501" s="53"/>
      <c r="H501" s="52"/>
      <c r="I501" s="163"/>
      <c r="J501" s="63"/>
      <c r="K501" s="246"/>
      <c r="L501" s="245" t="str">
        <f t="shared" si="119"/>
        <v/>
      </c>
      <c r="M501" s="173" t="str">
        <f>IFERROR(VLOOKUP(J501,Lists!J$4:L$653,2,FALSE),"")</f>
        <v/>
      </c>
      <c r="N501" s="174" t="str">
        <f>IFERROR(VLOOKUP(J501,Lists!J$4:L$653,3,FALSE),"")</f>
        <v/>
      </c>
      <c r="O501" s="175" t="str">
        <f t="shared" si="117"/>
        <v/>
      </c>
      <c r="P501" s="61"/>
      <c r="Q501" s="164"/>
      <c r="R501" s="164"/>
      <c r="S501" s="85"/>
      <c r="T501" s="97"/>
      <c r="U501" s="52"/>
      <c r="V501" s="85"/>
      <c r="W501" s="98"/>
      <c r="X501" s="107"/>
      <c r="Y501" s="79" t="str">
        <f>IFERROR(VLOOKUP(I501,Lists!A$4:B$11,2,FALSE),"")</f>
        <v/>
      </c>
      <c r="Z501" s="79" t="str">
        <f>IFERROR(VLOOKUP(#REF!,Lists!A$12:B$67,2,FALSE),"")</f>
        <v/>
      </c>
      <c r="AA501" s="82" t="str">
        <f t="shared" si="106"/>
        <v>P</v>
      </c>
      <c r="AB501" s="93" t="str">
        <f t="shared" si="107"/>
        <v>P</v>
      </c>
      <c r="AC501" s="93" t="str">
        <f>IF(L501&lt;&gt;0,IF(S501="Yes",IF(#REF!="","P",""),""),"")</f>
        <v/>
      </c>
      <c r="AD501" s="93" t="str">
        <f t="shared" si="108"/>
        <v/>
      </c>
      <c r="AE501" s="93" t="str">
        <f t="shared" si="109"/>
        <v/>
      </c>
      <c r="AF501" s="93" t="str">
        <f t="shared" si="110"/>
        <v/>
      </c>
      <c r="BO501" s="64" t="str">
        <f t="shared" si="111"/>
        <v/>
      </c>
      <c r="BP501" s="64" t="str">
        <f t="shared" si="112"/>
        <v/>
      </c>
      <c r="BQ501" s="64" t="str">
        <f t="shared" si="113"/>
        <v/>
      </c>
      <c r="BR501" s="64" t="str">
        <f t="shared" si="114"/>
        <v/>
      </c>
      <c r="BU501" s="64" t="str">
        <f t="shared" si="115"/>
        <v/>
      </c>
      <c r="CY501" s="38" t="str">
        <f t="shared" si="118"/>
        <v>P</v>
      </c>
    </row>
    <row r="502" spans="1:103" ht="20.100000000000001" customHeight="1" x14ac:dyDescent="0.3">
      <c r="A502" s="82">
        <f>ROW()</f>
        <v>502</v>
      </c>
      <c r="B502" s="129" t="str">
        <f t="shared" si="116"/>
        <v/>
      </c>
      <c r="C502" s="129" t="str">
        <f t="shared" si="105"/>
        <v/>
      </c>
      <c r="D502" s="129" t="str">
        <f>IF(C502="","",COUNTIFS(C$11:C502,"&gt;0"))</f>
        <v/>
      </c>
      <c r="E502" s="52"/>
      <c r="F502" s="53"/>
      <c r="G502" s="53"/>
      <c r="H502" s="52"/>
      <c r="I502" s="163"/>
      <c r="J502" s="63"/>
      <c r="K502" s="246"/>
      <c r="L502" s="245" t="str">
        <f t="shared" si="119"/>
        <v/>
      </c>
      <c r="M502" s="173" t="str">
        <f>IFERROR(VLOOKUP(J502,Lists!J$4:L$653,2,FALSE),"")</f>
        <v/>
      </c>
      <c r="N502" s="174" t="str">
        <f>IFERROR(VLOOKUP(J502,Lists!J$4:L$653,3,FALSE),"")</f>
        <v/>
      </c>
      <c r="O502" s="175" t="str">
        <f t="shared" si="117"/>
        <v/>
      </c>
      <c r="P502" s="61"/>
      <c r="Q502" s="164"/>
      <c r="R502" s="164"/>
      <c r="S502" s="85"/>
      <c r="T502" s="97"/>
      <c r="U502" s="52"/>
      <c r="V502" s="85"/>
      <c r="W502" s="98"/>
      <c r="X502" s="107"/>
      <c r="Y502" s="79" t="str">
        <f>IFERROR(VLOOKUP(I502,Lists!A$4:B$11,2,FALSE),"")</f>
        <v/>
      </c>
      <c r="Z502" s="79" t="str">
        <f>IFERROR(VLOOKUP(#REF!,Lists!A$12:B$67,2,FALSE),"")</f>
        <v/>
      </c>
      <c r="AA502" s="82" t="str">
        <f t="shared" si="106"/>
        <v>P</v>
      </c>
      <c r="AB502" s="93" t="str">
        <f t="shared" si="107"/>
        <v>P</v>
      </c>
      <c r="AC502" s="93" t="str">
        <f>IF(L502&lt;&gt;0,IF(S502="Yes",IF(#REF!="","P",""),""),"")</f>
        <v/>
      </c>
      <c r="AD502" s="93" t="str">
        <f t="shared" si="108"/>
        <v/>
      </c>
      <c r="AE502" s="93" t="str">
        <f t="shared" si="109"/>
        <v/>
      </c>
      <c r="AF502" s="93" t="str">
        <f t="shared" si="110"/>
        <v/>
      </c>
      <c r="BO502" s="64" t="str">
        <f t="shared" si="111"/>
        <v/>
      </c>
      <c r="BP502" s="64" t="str">
        <f t="shared" si="112"/>
        <v/>
      </c>
      <c r="BQ502" s="64" t="str">
        <f t="shared" si="113"/>
        <v/>
      </c>
      <c r="BR502" s="64" t="str">
        <f t="shared" si="114"/>
        <v/>
      </c>
      <c r="BU502" s="64" t="str">
        <f t="shared" si="115"/>
        <v/>
      </c>
      <c r="CY502" s="38" t="str">
        <f t="shared" si="118"/>
        <v>P</v>
      </c>
    </row>
    <row r="503" spans="1:103" ht="20.100000000000001" customHeight="1" x14ac:dyDescent="0.3">
      <c r="A503" s="82">
        <f>ROW()</f>
        <v>503</v>
      </c>
      <c r="B503" s="129" t="str">
        <f t="shared" si="116"/>
        <v/>
      </c>
      <c r="C503" s="129" t="str">
        <f t="shared" si="105"/>
        <v/>
      </c>
      <c r="D503" s="129" t="str">
        <f>IF(C503="","",COUNTIFS(C$11:C503,"&gt;0"))</f>
        <v/>
      </c>
      <c r="E503" s="52"/>
      <c r="F503" s="53"/>
      <c r="G503" s="53"/>
      <c r="H503" s="52"/>
      <c r="I503" s="163"/>
      <c r="J503" s="63"/>
      <c r="K503" s="246"/>
      <c r="L503" s="245" t="str">
        <f t="shared" si="119"/>
        <v/>
      </c>
      <c r="M503" s="173" t="str">
        <f>IFERROR(VLOOKUP(J503,Lists!J$4:L$653,2,FALSE),"")</f>
        <v/>
      </c>
      <c r="N503" s="174" t="str">
        <f>IFERROR(VLOOKUP(J503,Lists!J$4:L$653,3,FALSE),"")</f>
        <v/>
      </c>
      <c r="O503" s="175" t="str">
        <f t="shared" si="117"/>
        <v/>
      </c>
      <c r="P503" s="61"/>
      <c r="Q503" s="164"/>
      <c r="R503" s="164"/>
      <c r="S503" s="85"/>
      <c r="T503" s="97"/>
      <c r="U503" s="52"/>
      <c r="V503" s="85"/>
      <c r="W503" s="98"/>
      <c r="X503" s="107"/>
      <c r="Y503" s="79" t="str">
        <f>IFERROR(VLOOKUP(I503,Lists!A$4:B$11,2,FALSE),"")</f>
        <v/>
      </c>
      <c r="Z503" s="79" t="str">
        <f>IFERROR(VLOOKUP(#REF!,Lists!A$12:B$67,2,FALSE),"")</f>
        <v/>
      </c>
      <c r="AA503" s="82" t="str">
        <f t="shared" si="106"/>
        <v>P</v>
      </c>
      <c r="AB503" s="93" t="str">
        <f t="shared" si="107"/>
        <v>P</v>
      </c>
      <c r="AC503" s="93" t="str">
        <f>IF(L503&lt;&gt;0,IF(S503="Yes",IF(#REF!="","P",""),""),"")</f>
        <v/>
      </c>
      <c r="AD503" s="93" t="str">
        <f t="shared" si="108"/>
        <v/>
      </c>
      <c r="AE503" s="93" t="str">
        <f t="shared" si="109"/>
        <v/>
      </c>
      <c r="AF503" s="93" t="str">
        <f t="shared" si="110"/>
        <v/>
      </c>
      <c r="BO503" s="64" t="str">
        <f t="shared" si="111"/>
        <v/>
      </c>
      <c r="BP503" s="64" t="str">
        <f t="shared" si="112"/>
        <v/>
      </c>
      <c r="BQ503" s="64" t="str">
        <f t="shared" si="113"/>
        <v/>
      </c>
      <c r="BR503" s="64" t="str">
        <f t="shared" si="114"/>
        <v/>
      </c>
      <c r="BU503" s="64" t="str">
        <f t="shared" si="115"/>
        <v/>
      </c>
      <c r="CY503" s="38" t="str">
        <f t="shared" si="118"/>
        <v>P</v>
      </c>
    </row>
    <row r="504" spans="1:103" ht="20.100000000000001" customHeight="1" x14ac:dyDescent="0.3">
      <c r="A504" s="82">
        <f>ROW()</f>
        <v>504</v>
      </c>
      <c r="B504" s="129" t="str">
        <f t="shared" si="116"/>
        <v/>
      </c>
      <c r="C504" s="129" t="str">
        <f t="shared" si="105"/>
        <v/>
      </c>
      <c r="D504" s="129" t="str">
        <f>IF(C504="","",COUNTIFS(C$11:C504,"&gt;0"))</f>
        <v/>
      </c>
      <c r="E504" s="52"/>
      <c r="F504" s="53"/>
      <c r="G504" s="53"/>
      <c r="H504" s="52"/>
      <c r="I504" s="163"/>
      <c r="J504" s="63"/>
      <c r="K504" s="246"/>
      <c r="L504" s="245" t="str">
        <f t="shared" si="119"/>
        <v/>
      </c>
      <c r="M504" s="173" t="str">
        <f>IFERROR(VLOOKUP(J504,Lists!J$4:L$653,2,FALSE),"")</f>
        <v/>
      </c>
      <c r="N504" s="174" t="str">
        <f>IFERROR(VLOOKUP(J504,Lists!J$4:L$653,3,FALSE),"")</f>
        <v/>
      </c>
      <c r="O504" s="175" t="str">
        <f t="shared" si="117"/>
        <v/>
      </c>
      <c r="P504" s="61"/>
      <c r="Q504" s="164"/>
      <c r="R504" s="164"/>
      <c r="S504" s="85"/>
      <c r="T504" s="97"/>
      <c r="U504" s="52"/>
      <c r="V504" s="85"/>
      <c r="W504" s="98"/>
      <c r="X504" s="107"/>
      <c r="Y504" s="79" t="str">
        <f>IFERROR(VLOOKUP(I504,Lists!A$4:B$11,2,FALSE),"")</f>
        <v/>
      </c>
      <c r="Z504" s="79" t="str">
        <f>IFERROR(VLOOKUP(#REF!,Lists!A$12:B$67,2,FALSE),"")</f>
        <v/>
      </c>
      <c r="AA504" s="82" t="str">
        <f t="shared" si="106"/>
        <v>P</v>
      </c>
      <c r="AB504" s="93" t="str">
        <f t="shared" si="107"/>
        <v>P</v>
      </c>
      <c r="AC504" s="93" t="str">
        <f>IF(L504&lt;&gt;0,IF(S504="Yes",IF(#REF!="","P",""),""),"")</f>
        <v/>
      </c>
      <c r="AD504" s="93" t="str">
        <f t="shared" si="108"/>
        <v/>
      </c>
      <c r="AE504" s="93" t="str">
        <f t="shared" si="109"/>
        <v/>
      </c>
      <c r="AF504" s="93" t="str">
        <f t="shared" si="110"/>
        <v/>
      </c>
      <c r="BO504" s="64" t="str">
        <f t="shared" si="111"/>
        <v/>
      </c>
      <c r="BP504" s="64" t="str">
        <f t="shared" si="112"/>
        <v/>
      </c>
      <c r="BQ504" s="64" t="str">
        <f t="shared" si="113"/>
        <v/>
      </c>
      <c r="BR504" s="64" t="str">
        <f t="shared" si="114"/>
        <v/>
      </c>
      <c r="BU504" s="64" t="str">
        <f t="shared" si="115"/>
        <v/>
      </c>
      <c r="CY504" s="38" t="str">
        <f t="shared" si="118"/>
        <v>P</v>
      </c>
    </row>
    <row r="505" spans="1:103" ht="20.100000000000001" customHeight="1" x14ac:dyDescent="0.3">
      <c r="A505" s="82">
        <f>ROW()</f>
        <v>505</v>
      </c>
      <c r="B505" s="129" t="str">
        <f t="shared" si="116"/>
        <v/>
      </c>
      <c r="C505" s="129" t="str">
        <f t="shared" si="105"/>
        <v/>
      </c>
      <c r="D505" s="129" t="str">
        <f>IF(C505="","",COUNTIFS(C$11:C505,"&gt;0"))</f>
        <v/>
      </c>
      <c r="E505" s="52"/>
      <c r="F505" s="53"/>
      <c r="G505" s="53"/>
      <c r="H505" s="52"/>
      <c r="I505" s="163"/>
      <c r="J505" s="63"/>
      <c r="K505" s="246"/>
      <c r="L505" s="245" t="str">
        <f t="shared" si="119"/>
        <v/>
      </c>
      <c r="M505" s="173" t="str">
        <f>IFERROR(VLOOKUP(J505,Lists!J$4:L$653,2,FALSE),"")</f>
        <v/>
      </c>
      <c r="N505" s="174" t="str">
        <f>IFERROR(VLOOKUP(J505,Lists!J$4:L$653,3,FALSE),"")</f>
        <v/>
      </c>
      <c r="O505" s="175" t="str">
        <f t="shared" si="117"/>
        <v/>
      </c>
      <c r="P505" s="61"/>
      <c r="Q505" s="164"/>
      <c r="R505" s="164"/>
      <c r="S505" s="85"/>
      <c r="T505" s="97"/>
      <c r="U505" s="52"/>
      <c r="V505" s="85"/>
      <c r="W505" s="98"/>
      <c r="X505" s="107"/>
      <c r="Y505" s="79" t="str">
        <f>IFERROR(VLOOKUP(I505,Lists!A$4:B$11,2,FALSE),"")</f>
        <v/>
      </c>
      <c r="Z505" s="79" t="str">
        <f>IFERROR(VLOOKUP(#REF!,Lists!A$12:B$67,2,FALSE),"")</f>
        <v/>
      </c>
      <c r="AA505" s="82" t="str">
        <f t="shared" si="106"/>
        <v>P</v>
      </c>
      <c r="AB505" s="93" t="str">
        <f t="shared" si="107"/>
        <v>P</v>
      </c>
      <c r="AC505" s="93" t="str">
        <f>IF(L505&lt;&gt;0,IF(S505="Yes",IF(#REF!="","P",""),""),"")</f>
        <v/>
      </c>
      <c r="AD505" s="93" t="str">
        <f t="shared" si="108"/>
        <v/>
      </c>
      <c r="AE505" s="93" t="str">
        <f t="shared" si="109"/>
        <v/>
      </c>
      <c r="AF505" s="93" t="str">
        <f t="shared" si="110"/>
        <v/>
      </c>
      <c r="BO505" s="64" t="str">
        <f t="shared" si="111"/>
        <v/>
      </c>
      <c r="BP505" s="64" t="str">
        <f t="shared" si="112"/>
        <v/>
      </c>
      <c r="BQ505" s="64" t="str">
        <f t="shared" si="113"/>
        <v/>
      </c>
      <c r="BR505" s="64" t="str">
        <f t="shared" si="114"/>
        <v/>
      </c>
      <c r="BU505" s="64" t="str">
        <f t="shared" si="115"/>
        <v/>
      </c>
      <c r="CY505" s="38" t="str">
        <f t="shared" si="118"/>
        <v>P</v>
      </c>
    </row>
    <row r="506" spans="1:103" ht="20.100000000000001" customHeight="1" x14ac:dyDescent="0.3">
      <c r="A506" s="82">
        <f>ROW()</f>
        <v>506</v>
      </c>
      <c r="B506" s="129" t="str">
        <f t="shared" si="116"/>
        <v/>
      </c>
      <c r="C506" s="129" t="str">
        <f t="shared" si="105"/>
        <v/>
      </c>
      <c r="D506" s="129" t="str">
        <f>IF(C506="","",COUNTIFS(C$11:C506,"&gt;0"))</f>
        <v/>
      </c>
      <c r="E506" s="52"/>
      <c r="F506" s="53"/>
      <c r="G506" s="53"/>
      <c r="H506" s="52"/>
      <c r="I506" s="163"/>
      <c r="J506" s="63"/>
      <c r="K506" s="246"/>
      <c r="L506" s="245" t="str">
        <f t="shared" si="119"/>
        <v/>
      </c>
      <c r="M506" s="173" t="str">
        <f>IFERROR(VLOOKUP(J506,Lists!J$4:L$653,2,FALSE),"")</f>
        <v/>
      </c>
      <c r="N506" s="174" t="str">
        <f>IFERROR(VLOOKUP(J506,Lists!J$4:L$653,3,FALSE),"")</f>
        <v/>
      </c>
      <c r="O506" s="175" t="str">
        <f t="shared" si="117"/>
        <v/>
      </c>
      <c r="P506" s="61"/>
      <c r="Q506" s="164"/>
      <c r="R506" s="164"/>
      <c r="S506" s="85"/>
      <c r="T506" s="97"/>
      <c r="U506" s="52"/>
      <c r="V506" s="85"/>
      <c r="W506" s="98"/>
      <c r="X506" s="107"/>
      <c r="Y506" s="79" t="str">
        <f>IFERROR(VLOOKUP(I506,Lists!A$4:B$11,2,FALSE),"")</f>
        <v/>
      </c>
      <c r="Z506" s="79" t="str">
        <f>IFERROR(VLOOKUP(#REF!,Lists!A$12:B$67,2,FALSE),"")</f>
        <v/>
      </c>
      <c r="AA506" s="82" t="str">
        <f t="shared" si="106"/>
        <v>P</v>
      </c>
      <c r="AB506" s="93" t="str">
        <f t="shared" si="107"/>
        <v>P</v>
      </c>
      <c r="AC506" s="93" t="str">
        <f>IF(L506&lt;&gt;0,IF(S506="Yes",IF(#REF!="","P",""),""),"")</f>
        <v/>
      </c>
      <c r="AD506" s="93" t="str">
        <f t="shared" si="108"/>
        <v/>
      </c>
      <c r="AE506" s="93" t="str">
        <f t="shared" si="109"/>
        <v/>
      </c>
      <c r="AF506" s="93" t="str">
        <f t="shared" si="110"/>
        <v/>
      </c>
      <c r="BO506" s="64" t="str">
        <f t="shared" si="111"/>
        <v/>
      </c>
      <c r="BP506" s="64" t="str">
        <f t="shared" si="112"/>
        <v/>
      </c>
      <c r="BQ506" s="64" t="str">
        <f t="shared" si="113"/>
        <v/>
      </c>
      <c r="BR506" s="64" t="str">
        <f t="shared" si="114"/>
        <v/>
      </c>
      <c r="BU506" s="64" t="str">
        <f t="shared" si="115"/>
        <v/>
      </c>
      <c r="CY506" s="38" t="str">
        <f t="shared" si="118"/>
        <v>P</v>
      </c>
    </row>
    <row r="507" spans="1:103" ht="20.100000000000001" customHeight="1" x14ac:dyDescent="0.3">
      <c r="A507" s="82">
        <f>ROW()</f>
        <v>507</v>
      </c>
      <c r="B507" s="129" t="str">
        <f t="shared" si="116"/>
        <v/>
      </c>
      <c r="C507" s="129" t="str">
        <f t="shared" si="105"/>
        <v/>
      </c>
      <c r="D507" s="129" t="str">
        <f>IF(C507="","",COUNTIFS(C$11:C507,"&gt;0"))</f>
        <v/>
      </c>
      <c r="E507" s="52"/>
      <c r="F507" s="53"/>
      <c r="G507" s="53"/>
      <c r="H507" s="52"/>
      <c r="I507" s="163"/>
      <c r="J507" s="63"/>
      <c r="K507" s="246"/>
      <c r="L507" s="245" t="str">
        <f t="shared" si="119"/>
        <v/>
      </c>
      <c r="M507" s="173" t="str">
        <f>IFERROR(VLOOKUP(J507,Lists!J$4:L$653,2,FALSE),"")</f>
        <v/>
      </c>
      <c r="N507" s="174" t="str">
        <f>IFERROR(VLOOKUP(J507,Lists!J$4:L$653,3,FALSE),"")</f>
        <v/>
      </c>
      <c r="O507" s="175" t="str">
        <f t="shared" si="117"/>
        <v/>
      </c>
      <c r="P507" s="61"/>
      <c r="Q507" s="164"/>
      <c r="R507" s="164"/>
      <c r="S507" s="85"/>
      <c r="T507" s="97"/>
      <c r="U507" s="52"/>
      <c r="V507" s="85"/>
      <c r="W507" s="98"/>
      <c r="X507" s="107"/>
      <c r="Y507" s="79" t="str">
        <f>IFERROR(VLOOKUP(I507,Lists!A$4:B$11,2,FALSE),"")</f>
        <v/>
      </c>
      <c r="Z507" s="79" t="str">
        <f>IFERROR(VLOOKUP(#REF!,Lists!A$12:B$67,2,FALSE),"")</f>
        <v/>
      </c>
      <c r="AA507" s="82" t="str">
        <f t="shared" si="106"/>
        <v>P</v>
      </c>
      <c r="AB507" s="93" t="str">
        <f t="shared" si="107"/>
        <v>P</v>
      </c>
      <c r="AC507" s="93" t="str">
        <f>IF(L507&lt;&gt;0,IF(S507="Yes",IF(#REF!="","P",""),""),"")</f>
        <v/>
      </c>
      <c r="AD507" s="93" t="str">
        <f t="shared" si="108"/>
        <v/>
      </c>
      <c r="AE507" s="93" t="str">
        <f t="shared" si="109"/>
        <v/>
      </c>
      <c r="AF507" s="93" t="str">
        <f t="shared" si="110"/>
        <v/>
      </c>
      <c r="BO507" s="64" t="str">
        <f t="shared" si="111"/>
        <v/>
      </c>
      <c r="BP507" s="64" t="str">
        <f t="shared" si="112"/>
        <v/>
      </c>
      <c r="BQ507" s="64" t="str">
        <f t="shared" si="113"/>
        <v/>
      </c>
      <c r="BR507" s="64" t="str">
        <f t="shared" si="114"/>
        <v/>
      </c>
      <c r="BU507" s="64" t="str">
        <f t="shared" si="115"/>
        <v/>
      </c>
      <c r="CY507" s="38" t="str">
        <f t="shared" si="118"/>
        <v>P</v>
      </c>
    </row>
    <row r="508" spans="1:103" ht="20.100000000000001" customHeight="1" x14ac:dyDescent="0.3">
      <c r="A508" s="82">
        <f>ROW()</f>
        <v>508</v>
      </c>
      <c r="B508" s="129" t="str">
        <f t="shared" si="116"/>
        <v/>
      </c>
      <c r="C508" s="129" t="str">
        <f t="shared" si="105"/>
        <v/>
      </c>
      <c r="D508" s="129" t="str">
        <f>IF(C508="","",COUNTIFS(C$11:C508,"&gt;0"))</f>
        <v/>
      </c>
      <c r="E508" s="52"/>
      <c r="F508" s="53"/>
      <c r="G508" s="53"/>
      <c r="H508" s="52"/>
      <c r="I508" s="163"/>
      <c r="J508" s="63"/>
      <c r="K508" s="246"/>
      <c r="L508" s="245" t="str">
        <f t="shared" si="119"/>
        <v/>
      </c>
      <c r="M508" s="173" t="str">
        <f>IFERROR(VLOOKUP(J508,Lists!J$4:L$653,2,FALSE),"")</f>
        <v/>
      </c>
      <c r="N508" s="174" t="str">
        <f>IFERROR(VLOOKUP(J508,Lists!J$4:L$653,3,FALSE),"")</f>
        <v/>
      </c>
      <c r="O508" s="175" t="str">
        <f t="shared" si="117"/>
        <v/>
      </c>
      <c r="P508" s="61"/>
      <c r="Q508" s="164"/>
      <c r="R508" s="164"/>
      <c r="S508" s="85"/>
      <c r="T508" s="97"/>
      <c r="U508" s="52"/>
      <c r="V508" s="85"/>
      <c r="W508" s="98"/>
      <c r="X508" s="107"/>
      <c r="Y508" s="79" t="str">
        <f>IFERROR(VLOOKUP(I508,Lists!A$4:B$11,2,FALSE),"")</f>
        <v/>
      </c>
      <c r="Z508" s="79" t="str">
        <f>IFERROR(VLOOKUP(#REF!,Lists!A$12:B$67,2,FALSE),"")</f>
        <v/>
      </c>
      <c r="AA508" s="82" t="str">
        <f t="shared" si="106"/>
        <v>P</v>
      </c>
      <c r="AB508" s="93" t="str">
        <f t="shared" si="107"/>
        <v>P</v>
      </c>
      <c r="AC508" s="93" t="str">
        <f>IF(L508&lt;&gt;0,IF(S508="Yes",IF(#REF!="","P",""),""),"")</f>
        <v/>
      </c>
      <c r="AD508" s="93" t="str">
        <f t="shared" si="108"/>
        <v/>
      </c>
      <c r="AE508" s="93" t="str">
        <f t="shared" si="109"/>
        <v/>
      </c>
      <c r="AF508" s="93" t="str">
        <f t="shared" si="110"/>
        <v/>
      </c>
      <c r="BO508" s="64" t="str">
        <f t="shared" si="111"/>
        <v/>
      </c>
      <c r="BP508" s="64" t="str">
        <f t="shared" si="112"/>
        <v/>
      </c>
      <c r="BQ508" s="64" t="str">
        <f t="shared" si="113"/>
        <v/>
      </c>
      <c r="BR508" s="64" t="str">
        <f t="shared" si="114"/>
        <v/>
      </c>
      <c r="BU508" s="64" t="str">
        <f t="shared" si="115"/>
        <v/>
      </c>
      <c r="CY508" s="38" t="str">
        <f t="shared" si="118"/>
        <v>P</v>
      </c>
    </row>
    <row r="509" spans="1:103" ht="20.100000000000001" customHeight="1" x14ac:dyDescent="0.3">
      <c r="A509" s="82">
        <f>ROW()</f>
        <v>509</v>
      </c>
      <c r="B509" s="129" t="str">
        <f t="shared" si="116"/>
        <v/>
      </c>
      <c r="C509" s="129" t="str">
        <f t="shared" si="105"/>
        <v/>
      </c>
      <c r="D509" s="129" t="str">
        <f>IF(C509="","",COUNTIFS(C$11:C509,"&gt;0"))</f>
        <v/>
      </c>
      <c r="E509" s="52"/>
      <c r="F509" s="53"/>
      <c r="G509" s="53"/>
      <c r="H509" s="52"/>
      <c r="I509" s="163"/>
      <c r="J509" s="63"/>
      <c r="K509" s="246"/>
      <c r="L509" s="245" t="str">
        <f t="shared" si="119"/>
        <v/>
      </c>
      <c r="M509" s="173" t="str">
        <f>IFERROR(VLOOKUP(J509,Lists!J$4:L$653,2,FALSE),"")</f>
        <v/>
      </c>
      <c r="N509" s="174" t="str">
        <f>IFERROR(VLOOKUP(J509,Lists!J$4:L$653,3,FALSE),"")</f>
        <v/>
      </c>
      <c r="O509" s="175" t="str">
        <f t="shared" si="117"/>
        <v/>
      </c>
      <c r="P509" s="61"/>
      <c r="Q509" s="164"/>
      <c r="R509" s="164"/>
      <c r="S509" s="85"/>
      <c r="T509" s="97"/>
      <c r="U509" s="52"/>
      <c r="V509" s="85"/>
      <c r="W509" s="98"/>
      <c r="X509" s="107"/>
      <c r="Y509" s="79" t="str">
        <f>IFERROR(VLOOKUP(I509,Lists!A$4:B$11,2,FALSE),"")</f>
        <v/>
      </c>
      <c r="Z509" s="79" t="str">
        <f>IFERROR(VLOOKUP(#REF!,Lists!A$12:B$67,2,FALSE),"")</f>
        <v/>
      </c>
      <c r="AA509" s="82" t="str">
        <f t="shared" si="106"/>
        <v>P</v>
      </c>
      <c r="AB509" s="93" t="str">
        <f t="shared" si="107"/>
        <v>P</v>
      </c>
      <c r="AC509" s="93" t="str">
        <f>IF(L509&lt;&gt;0,IF(S509="Yes",IF(#REF!="","P",""),""),"")</f>
        <v/>
      </c>
      <c r="AD509" s="93" t="str">
        <f t="shared" si="108"/>
        <v/>
      </c>
      <c r="AE509" s="93" t="str">
        <f t="shared" si="109"/>
        <v/>
      </c>
      <c r="AF509" s="93" t="str">
        <f t="shared" si="110"/>
        <v/>
      </c>
      <c r="BO509" s="64" t="str">
        <f t="shared" si="111"/>
        <v/>
      </c>
      <c r="BP509" s="64" t="str">
        <f t="shared" si="112"/>
        <v/>
      </c>
      <c r="BQ509" s="64" t="str">
        <f t="shared" si="113"/>
        <v/>
      </c>
      <c r="BR509" s="64" t="str">
        <f t="shared" si="114"/>
        <v/>
      </c>
      <c r="BU509" s="64" t="str">
        <f t="shared" si="115"/>
        <v/>
      </c>
      <c r="CY509" s="38" t="str">
        <f t="shared" si="118"/>
        <v>P</v>
      </c>
    </row>
    <row r="510" spans="1:103" ht="20.100000000000001" customHeight="1" thickBot="1" x14ac:dyDescent="0.35">
      <c r="A510" s="82">
        <f>ROW()</f>
        <v>510</v>
      </c>
      <c r="B510" s="129" t="str">
        <f t="shared" si="116"/>
        <v/>
      </c>
      <c r="C510" s="129" t="str">
        <f t="shared" si="105"/>
        <v/>
      </c>
      <c r="D510" s="129" t="str">
        <f>IF(C510="","",COUNTIFS(C$11:C510,"&gt;0"))</f>
        <v/>
      </c>
      <c r="E510" s="52"/>
      <c r="F510" s="55"/>
      <c r="G510" s="55"/>
      <c r="H510" s="54"/>
      <c r="I510" s="163"/>
      <c r="J510" s="63"/>
      <c r="K510" s="246"/>
      <c r="L510" s="245" t="str">
        <f t="shared" si="119"/>
        <v/>
      </c>
      <c r="M510" s="173" t="str">
        <f>IFERROR(VLOOKUP(J510,Lists!J$4:L$653,2,FALSE),"")</f>
        <v/>
      </c>
      <c r="N510" s="174" t="str">
        <f>IFERROR(VLOOKUP(J510,Lists!J$4:L$653,3,FALSE),"")</f>
        <v/>
      </c>
      <c r="O510" s="175" t="str">
        <f t="shared" si="117"/>
        <v/>
      </c>
      <c r="P510" s="62"/>
      <c r="Q510" s="165"/>
      <c r="R510" s="164"/>
      <c r="S510" s="86"/>
      <c r="T510" s="97"/>
      <c r="U510" s="52"/>
      <c r="V510" s="85"/>
      <c r="W510" s="99"/>
      <c r="X510" s="107"/>
      <c r="Y510" s="79" t="str">
        <f>IFERROR(VLOOKUP(I510,Lists!A$4:B$11,2,FALSE),"")</f>
        <v/>
      </c>
      <c r="Z510" s="79" t="str">
        <f>IFERROR(VLOOKUP(#REF!,Lists!A$12:B$67,2,FALSE),"")</f>
        <v/>
      </c>
      <c r="AA510" s="82" t="str">
        <f t="shared" si="106"/>
        <v>P</v>
      </c>
      <c r="AB510" s="93" t="str">
        <f t="shared" si="107"/>
        <v>P</v>
      </c>
      <c r="AC510" s="93" t="str">
        <f>IF(L510&lt;&gt;0,IF(S510="Yes",IF(#REF!="","P",""),""),"")</f>
        <v/>
      </c>
      <c r="AD510" s="93" t="str">
        <f t="shared" si="108"/>
        <v/>
      </c>
      <c r="AE510" s="93" t="str">
        <f t="shared" si="109"/>
        <v/>
      </c>
      <c r="AF510" s="93" t="str">
        <f t="shared" si="110"/>
        <v/>
      </c>
      <c r="BO510" s="64" t="str">
        <f t="shared" si="111"/>
        <v/>
      </c>
      <c r="BP510" s="64" t="str">
        <f t="shared" si="112"/>
        <v/>
      </c>
      <c r="BQ510" s="64" t="str">
        <f t="shared" si="113"/>
        <v/>
      </c>
      <c r="BR510" s="64" t="str">
        <f t="shared" si="114"/>
        <v/>
      </c>
      <c r="BU510" s="64" t="str">
        <f t="shared" si="115"/>
        <v/>
      </c>
      <c r="CY510" s="38" t="str">
        <f t="shared" si="118"/>
        <v>P</v>
      </c>
    </row>
    <row r="511" spans="1:103" x14ac:dyDescent="0.3">
      <c r="B511" s="122"/>
      <c r="C511" s="122"/>
      <c r="D511" s="122"/>
      <c r="E511" s="40"/>
      <c r="F511" s="41"/>
      <c r="G511" s="41"/>
      <c r="H511" s="40"/>
      <c r="I511" s="40"/>
      <c r="J511" s="44"/>
      <c r="K511" s="246"/>
      <c r="L511" s="41"/>
      <c r="M511" s="57"/>
      <c r="N511" s="42"/>
      <c r="O511" s="59"/>
      <c r="P511" s="43"/>
      <c r="Q511" s="43"/>
      <c r="R511" s="43"/>
      <c r="S511" s="43"/>
      <c r="T511" s="43"/>
      <c r="U511" s="43"/>
      <c r="V511" s="43"/>
      <c r="W511" s="56"/>
      <c r="X511" s="82"/>
      <c r="Y511" s="68"/>
      <c r="Z511" s="64"/>
      <c r="AA511" s="82"/>
      <c r="AC511" s="92"/>
    </row>
  </sheetData>
  <sheetProtection sheet="1" selectLockedCells="1"/>
  <mergeCells count="12">
    <mergeCell ref="J2:P2"/>
    <mergeCell ref="J4:K5"/>
    <mergeCell ref="J6:K7"/>
    <mergeCell ref="L4:P5"/>
    <mergeCell ref="L6:M7"/>
    <mergeCell ref="N6:N7"/>
    <mergeCell ref="O6:P7"/>
    <mergeCell ref="E9:H9"/>
    <mergeCell ref="Y9:AF9"/>
    <mergeCell ref="S9:V9"/>
    <mergeCell ref="L9:Q9"/>
    <mergeCell ref="J3:O3"/>
  </mergeCells>
  <conditionalFormatting sqref="E11:I510">
    <cfRule type="expression" dxfId="12" priority="7" stopIfTrue="1">
      <formula>BO11="P"</formula>
    </cfRule>
  </conditionalFormatting>
  <conditionalFormatting sqref="K11:K511">
    <cfRule type="expression" dxfId="11" priority="1">
      <formula>AND($E11&lt;&gt;"",$K11="")</formula>
    </cfRule>
  </conditionalFormatting>
  <conditionalFormatting sqref="L11:L12">
    <cfRule type="expression" dxfId="10" priority="19" stopIfTrue="1">
      <formula>IF(#REF!&gt;0,#REF!="-",)</formula>
    </cfRule>
  </conditionalFormatting>
  <conditionalFormatting sqref="L11:L510">
    <cfRule type="expression" dxfId="9" priority="18" stopIfTrue="1">
      <formula>BU11="P"</formula>
    </cfRule>
  </conditionalFormatting>
  <conditionalFormatting sqref="L13:L510">
    <cfRule type="expression" dxfId="8" priority="99" stopIfTrue="1">
      <formula>IF(#REF!&gt;0,#REF!="-",)</formula>
    </cfRule>
  </conditionalFormatting>
  <conditionalFormatting sqref="T11:T510">
    <cfRule type="expression" dxfId="7" priority="10" stopIfTrue="1">
      <formula>AD11="P"</formula>
    </cfRule>
  </conditionalFormatting>
  <conditionalFormatting sqref="U11:U510">
    <cfRule type="expression" dxfId="6" priority="12" stopIfTrue="1">
      <formula>AF11="P"</formula>
    </cfRule>
    <cfRule type="expression" dxfId="5" priority="20" stopIfTrue="1">
      <formula>AC11="P"</formula>
    </cfRule>
  </conditionalFormatting>
  <conditionalFormatting sqref="V11:V510">
    <cfRule type="expression" dxfId="4" priority="6" stopIfTrue="1">
      <formula>AE11="P"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6571A963-0D80-47DA-A5FB-40E61D9A9FE8}">
          <x14:formula1>
            <xm:f>Lists!$S$4:$S$230</xm:f>
          </x14:formula1>
          <xm:sqref>L4:P5</xm:sqref>
        </x14:dataValidation>
        <x14:dataValidation type="list" allowBlank="1" showInputMessage="1" showErrorMessage="1" xr:uid="{4722501D-19EB-4930-A77E-9743AF704A4D}">
          <x14:formula1>
            <xm:f>Lists!$D$13:$D$47</xm:f>
          </x14:formula1>
          <xm:sqref>E11:E510</xm:sqref>
        </x14:dataValidation>
        <x14:dataValidation type="list" allowBlank="1" showInputMessage="1" showErrorMessage="1" xr:uid="{AD9291FE-DF40-4788-B0B8-A8CA09839C7E}">
          <x14:formula1>
            <xm:f>Lists!$D$69:$D$80</xm:f>
          </x14:formula1>
          <xm:sqref>T11:T510</xm:sqref>
        </x14:dataValidation>
        <x14:dataValidation type="list" allowBlank="1" showInputMessage="1" showErrorMessage="1" xr:uid="{C2265D64-1E11-44A5-B85D-D591C6C6514C}">
          <x14:formula1>
            <xm:f>Lists!$D$51:$D$59</xm:f>
          </x14:formula1>
          <xm:sqref>U11:U510</xm:sqref>
        </x14:dataValidation>
        <x14:dataValidation type="list" allowBlank="1" showInputMessage="1" showErrorMessage="1" xr:uid="{448CF190-3152-4F06-AEAB-5BAF9BC55415}">
          <x14:formula1>
            <xm:f>Lists!$D$63:$D$65</xm:f>
          </x14:formula1>
          <xm:sqref>V11:V510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4" x14ac:dyDescent="0.3"/>
  <cols>
    <col min="1" max="1" width="39" bestFit="1" customWidth="1"/>
    <col min="2" max="2" width="35.2187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17"/>
      <c r="D30" s="417"/>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17"/>
      <c r="D35" s="417"/>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70</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70</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CSU for the Month of "</f>
        <v xml:space="preserve">Billing by CSU for the Month of </v>
      </c>
      <c r="B3" s="366"/>
      <c r="C3" s="366"/>
      <c r="D3" s="366"/>
      <c r="E3" s="366"/>
      <c r="F3" s="366"/>
      <c r="G3" s="364">
        <f>Activity!J3</f>
        <v>45597</v>
      </c>
      <c r="H3" s="364"/>
      <c r="I3" s="32"/>
    </row>
    <row r="4" spans="1:9" ht="5.25" customHeight="1" x14ac:dyDescent="0.3">
      <c r="A4" s="144"/>
      <c r="B4" s="145"/>
      <c r="C4" s="145"/>
      <c r="D4" s="145"/>
      <c r="E4" s="145"/>
      <c r="F4" s="145"/>
      <c r="G4" s="145"/>
      <c r="H4" s="145"/>
      <c r="I4" s="146"/>
    </row>
    <row r="5" spans="1:9" ht="46.8" x14ac:dyDescent="0.3">
      <c r="A5" s="100" t="s">
        <v>5</v>
      </c>
      <c r="B5" s="101" t="s">
        <v>1</v>
      </c>
      <c r="C5" s="102" t="s">
        <v>13</v>
      </c>
      <c r="D5" s="103" t="s">
        <v>229</v>
      </c>
      <c r="E5" s="87" t="s">
        <v>230</v>
      </c>
      <c r="F5" s="104" t="s">
        <v>231</v>
      </c>
      <c r="G5" s="105" t="s">
        <v>232</v>
      </c>
      <c r="H5" s="104" t="s">
        <v>234</v>
      </c>
      <c r="I5" s="87" t="s">
        <v>233</v>
      </c>
    </row>
    <row r="6" spans="1:9" ht="15.6" x14ac:dyDescent="0.3">
      <c r="A6" s="138" t="s">
        <v>228</v>
      </c>
      <c r="B6" s="139">
        <f t="shared" ref="B6:I6" si="0">SUM(B7:B27)</f>
        <v>0</v>
      </c>
      <c r="C6" s="140">
        <f t="shared" si="0"/>
        <v>0</v>
      </c>
      <c r="D6" s="141">
        <f t="shared" si="0"/>
        <v>0</v>
      </c>
      <c r="E6" s="141">
        <f t="shared" si="0"/>
        <v>0</v>
      </c>
      <c r="F6" s="141" t="e">
        <f t="shared" si="0"/>
        <v>#REF!</v>
      </c>
      <c r="G6" s="141">
        <f t="shared" si="0"/>
        <v>0</v>
      </c>
      <c r="H6" s="141">
        <f t="shared" si="0"/>
        <v>0</v>
      </c>
      <c r="I6" s="141">
        <f t="shared" si="0"/>
        <v>0</v>
      </c>
    </row>
    <row r="7" spans="1:9" ht="18" x14ac:dyDescent="0.35">
      <c r="A7" s="149" t="s">
        <v>24</v>
      </c>
      <c r="B7" s="147">
        <f>SUMIF(Activity!E:E,A7,Activity!L:L)</f>
        <v>0</v>
      </c>
      <c r="C7" s="148">
        <f>SUMIF(Activity!E:E,'CSU Summary'!A7,Activity!O:O)</f>
        <v>0</v>
      </c>
      <c r="D7" s="136">
        <f>COUNTIF(Activity!E:E,A7)</f>
        <v>0</v>
      </c>
      <c r="E7" s="137">
        <f>COUNTIFS(Activity!S:S,"Yes",Activity!E:E,A7)</f>
        <v>0</v>
      </c>
      <c r="F7" s="136" t="e">
        <f>COUNTIFS(Activity!#REF!,"Yes",Activity!E:E,A7)</f>
        <v>#REF!</v>
      </c>
      <c r="G7" s="136">
        <f>COUNTIFS(Activity!T:T,"Yes - Completed",Activity!E:E,A7)</f>
        <v>0</v>
      </c>
      <c r="H7" s="136">
        <f>E7-G7-I7</f>
        <v>0</v>
      </c>
      <c r="I7" s="136">
        <f>COUNTIFS(Activity!T:T,"No - Never Began",Activity!E:E,A7)</f>
        <v>0</v>
      </c>
    </row>
    <row r="8" spans="1:9" ht="18" x14ac:dyDescent="0.35">
      <c r="A8" s="149">
        <v>15</v>
      </c>
      <c r="B8" s="147">
        <f>SUMIF(Activity!E:E,A8,Activity!L:L)</f>
        <v>0</v>
      </c>
      <c r="C8" s="148">
        <f>SUMIF(Activity!E:E,'CSU Summary'!A8,Activity!O:O)</f>
        <v>0</v>
      </c>
      <c r="D8" s="136">
        <f>COUNTIF(Activity!E:E,A8)</f>
        <v>0</v>
      </c>
      <c r="E8" s="137">
        <f>COUNTIFS(Activity!S:S,"Yes",Activity!E:E,A8)</f>
        <v>0</v>
      </c>
      <c r="F8" s="136" t="e">
        <f>COUNTIFS(Activity!#REF!,"Yes",Activity!E:E,A8)</f>
        <v>#REF!</v>
      </c>
      <c r="G8" s="136">
        <f>COUNTIFS(Activity!T:T,"Yes - Completed",Activity!E:E,A8)</f>
        <v>0</v>
      </c>
      <c r="H8" s="136">
        <f>E8-G8-I8</f>
        <v>0</v>
      </c>
      <c r="I8" s="136">
        <f>COUNTIFS(Activity!T:T,"No - Never Began",Activity!E:E,A8)</f>
        <v>0</v>
      </c>
    </row>
    <row r="9" spans="1:9" ht="18" x14ac:dyDescent="0.35">
      <c r="A9" s="149">
        <v>16</v>
      </c>
      <c r="B9" s="147">
        <f>SUMIF(Activity!E:E,A9,Activity!L:L)</f>
        <v>0</v>
      </c>
      <c r="C9" s="148">
        <f>SUMIF(Activity!E:E,'CSU Summary'!A9,Activity!O:O)</f>
        <v>0</v>
      </c>
      <c r="D9" s="136">
        <f>COUNTIF(Activity!E:E,A9)</f>
        <v>0</v>
      </c>
      <c r="E9" s="137">
        <f>COUNTIFS(Activity!S:S,"Yes",Activity!E:E,A9)</f>
        <v>0</v>
      </c>
      <c r="F9" s="136" t="e">
        <f>COUNTIFS(Activity!#REF!,"Yes",Activity!E:E,A9)</f>
        <v>#REF!</v>
      </c>
      <c r="G9" s="136">
        <f>COUNTIFS(Activity!T:T,"Yes - Completed",Activity!E:E,A9)</f>
        <v>0</v>
      </c>
      <c r="H9" s="136">
        <f t="shared" ref="H9:H27" si="1">E9-G9-I9</f>
        <v>0</v>
      </c>
      <c r="I9" s="136">
        <f>COUNTIFS(Activity!T:T,"No - Never Began",Activity!E:E,A9)</f>
        <v>0</v>
      </c>
    </row>
    <row r="10" spans="1:9" ht="18" x14ac:dyDescent="0.35">
      <c r="A10" s="149">
        <v>17</v>
      </c>
      <c r="B10" s="147">
        <f>SUMIF(Activity!E:E,A10,Activity!L:L)</f>
        <v>0</v>
      </c>
      <c r="C10" s="148">
        <f>SUMIF(Activity!E:E,'CSU Summary'!A10,Activity!O:O)</f>
        <v>0</v>
      </c>
      <c r="D10" s="136">
        <f>COUNTIF(Activity!E:E,A10)</f>
        <v>0</v>
      </c>
      <c r="E10" s="137">
        <f>COUNTIFS(Activity!S:S,"Yes",Activity!E:E,A10)</f>
        <v>0</v>
      </c>
      <c r="F10" s="136" t="e">
        <f>COUNTIFS(Activity!#REF!,"Yes",Activity!E:E,A10)</f>
        <v>#REF!</v>
      </c>
      <c r="G10" s="136">
        <f>COUNTIFS(Activity!T:T,"Yes - Completed",Activity!E:E,A10)</f>
        <v>0</v>
      </c>
      <c r="H10" s="136">
        <f t="shared" si="1"/>
        <v>0</v>
      </c>
      <c r="I10" s="136">
        <f>COUNTIFS(Activity!T:T,"No - Never Began",Activity!E:E,A10)</f>
        <v>0</v>
      </c>
    </row>
    <row r="11" spans="1:9" ht="18" x14ac:dyDescent="0.35">
      <c r="A11" s="149">
        <v>18</v>
      </c>
      <c r="B11" s="147">
        <f>SUMIF(Activity!E:E,A11,Activity!L:L)</f>
        <v>0</v>
      </c>
      <c r="C11" s="148">
        <f>SUMIF(Activity!E:E,'CSU Summary'!A11,Activity!O:O)</f>
        <v>0</v>
      </c>
      <c r="D11" s="136">
        <f>COUNTIF(Activity!E:E,A11)</f>
        <v>0</v>
      </c>
      <c r="E11" s="137">
        <f>COUNTIFS(Activity!S:S,"Yes",Activity!E:E,A11)</f>
        <v>0</v>
      </c>
      <c r="F11" s="136" t="e">
        <f>COUNTIFS(Activity!#REF!,"Yes",Activity!E:E,A11)</f>
        <v>#REF!</v>
      </c>
      <c r="G11" s="136">
        <f>COUNTIFS(Activity!T:T,"Yes - Completed",Activity!E:E,A11)</f>
        <v>0</v>
      </c>
      <c r="H11" s="136">
        <f t="shared" si="1"/>
        <v>0</v>
      </c>
      <c r="I11" s="136">
        <f>COUNTIFS(Activity!T:T,"No - Never Began",Activity!E:E,A11)</f>
        <v>0</v>
      </c>
    </row>
    <row r="12" spans="1:9" ht="18" x14ac:dyDescent="0.35">
      <c r="A12" s="149">
        <v>19</v>
      </c>
      <c r="B12" s="147">
        <f>SUMIF(Activity!E:E,A12,Activity!L:L)</f>
        <v>0</v>
      </c>
      <c r="C12" s="148">
        <f>SUMIF(Activity!E:E,'CSU Summary'!A12,Activity!O:O)</f>
        <v>0</v>
      </c>
      <c r="D12" s="136">
        <f>COUNTIF(Activity!E:E,A12)</f>
        <v>0</v>
      </c>
      <c r="E12" s="137">
        <f>COUNTIFS(Activity!S:S,"Yes",Activity!E:E,A12)</f>
        <v>0</v>
      </c>
      <c r="F12" s="136" t="e">
        <f>COUNTIFS(Activity!#REF!,"Yes",Activity!E:E,A12)</f>
        <v>#REF!</v>
      </c>
      <c r="G12" s="136">
        <f>COUNTIFS(Activity!T:T,"Yes - Completed",Activity!E:E,A12)</f>
        <v>0</v>
      </c>
      <c r="H12" s="136">
        <f t="shared" si="1"/>
        <v>0</v>
      </c>
      <c r="I12" s="136">
        <f>COUNTIFS(Activity!T:T,"No - Never Began",Activity!E:E,A12)</f>
        <v>0</v>
      </c>
    </row>
    <row r="13" spans="1:9" ht="18" x14ac:dyDescent="0.35">
      <c r="A13" s="149">
        <v>20</v>
      </c>
      <c r="B13" s="147">
        <f>SUMIF(Activity!E:E,A13,Activity!L:L)</f>
        <v>0</v>
      </c>
      <c r="C13" s="148">
        <f>SUMIF(Activity!E:E,'CSU Summary'!A13,Activity!O:O)</f>
        <v>0</v>
      </c>
      <c r="D13" s="136">
        <f>COUNTIF(Activity!E:E,A13)</f>
        <v>0</v>
      </c>
      <c r="E13" s="137">
        <f>COUNTIFS(Activity!S:S,"Yes",Activity!E:E,A13)</f>
        <v>0</v>
      </c>
      <c r="F13" s="136" t="e">
        <f>COUNTIFS(Activity!#REF!,"Yes",Activity!E:E,A13)</f>
        <v>#REF!</v>
      </c>
      <c r="G13" s="136">
        <f>COUNTIFS(Activity!T:T,"Yes - Completed",Activity!E:E,A13)</f>
        <v>0</v>
      </c>
      <c r="H13" s="136">
        <f t="shared" si="1"/>
        <v>0</v>
      </c>
      <c r="I13" s="136">
        <f>COUNTIFS(Activity!T:T,"No - Never Began",Activity!E:E,A13)</f>
        <v>0</v>
      </c>
    </row>
    <row r="14" spans="1:9" ht="18" x14ac:dyDescent="0.35">
      <c r="A14" s="149">
        <v>21</v>
      </c>
      <c r="B14" s="147">
        <f>SUMIF(Activity!E:E,A14,Activity!L:L)</f>
        <v>0</v>
      </c>
      <c r="C14" s="148">
        <f>SUMIF(Activity!E:E,'CSU Summary'!A14,Activity!O:O)</f>
        <v>0</v>
      </c>
      <c r="D14" s="136">
        <f>COUNTIF(Activity!E:E,A14)</f>
        <v>0</v>
      </c>
      <c r="E14" s="137">
        <f>COUNTIFS(Activity!S:S,"Yes",Activity!E:E,A14)</f>
        <v>0</v>
      </c>
      <c r="F14" s="136" t="e">
        <f>COUNTIFS(Activity!#REF!,"Yes",Activity!E:E,A14)</f>
        <v>#REF!</v>
      </c>
      <c r="G14" s="136">
        <f>COUNTIFS(Activity!T:T,"Yes - Completed",Activity!E:E,A14)</f>
        <v>0</v>
      </c>
      <c r="H14" s="136">
        <f t="shared" si="1"/>
        <v>0</v>
      </c>
      <c r="I14" s="136">
        <f>COUNTIFS(Activity!T:T,"No - Never Began",Activity!E:E,A14)</f>
        <v>0</v>
      </c>
    </row>
    <row r="15" spans="1:9" ht="18" x14ac:dyDescent="0.35">
      <c r="A15" s="149">
        <v>22</v>
      </c>
      <c r="B15" s="147">
        <f>SUMIF(Activity!E:E,A15,Activity!L:L)</f>
        <v>0</v>
      </c>
      <c r="C15" s="148">
        <f>SUMIF(Activity!E:E,'CSU Summary'!A15,Activity!O:O)</f>
        <v>0</v>
      </c>
      <c r="D15" s="136">
        <f>COUNTIF(Activity!E:E,A15)</f>
        <v>0</v>
      </c>
      <c r="E15" s="137">
        <f>COUNTIFS(Activity!S:S,"Yes",Activity!E:E,A15)</f>
        <v>0</v>
      </c>
      <c r="F15" s="136" t="e">
        <f>COUNTIFS(Activity!#REF!,"Yes",Activity!E:E,A15)</f>
        <v>#REF!</v>
      </c>
      <c r="G15" s="136">
        <f>COUNTIFS(Activity!T:T,"Yes - Completed",Activity!E:E,A15)</f>
        <v>0</v>
      </c>
      <c r="H15" s="136">
        <f t="shared" si="1"/>
        <v>0</v>
      </c>
      <c r="I15" s="136">
        <f>COUNTIFS(Activity!T:T,"No - Never Began",Activity!E:E,A15)</f>
        <v>0</v>
      </c>
    </row>
    <row r="16" spans="1:9" ht="18" x14ac:dyDescent="0.35">
      <c r="A16" s="149">
        <v>23</v>
      </c>
      <c r="B16" s="147">
        <f>SUMIF(Activity!E:E,A16,Activity!L:L)</f>
        <v>0</v>
      </c>
      <c r="C16" s="148">
        <f>SUMIF(Activity!E:E,'CSU Summary'!A16,Activity!O:O)</f>
        <v>0</v>
      </c>
      <c r="D16" s="136">
        <f>COUNTIF(Activity!E:E,A16)</f>
        <v>0</v>
      </c>
      <c r="E16" s="137">
        <f>COUNTIFS(Activity!S:S,"Yes",Activity!E:E,A16)</f>
        <v>0</v>
      </c>
      <c r="F16" s="136" t="e">
        <f>COUNTIFS(Activity!#REF!,"Yes",Activity!E:E,A16)</f>
        <v>#REF!</v>
      </c>
      <c r="G16" s="136">
        <f>COUNTIFS(Activity!T:T,"Yes - Completed",Activity!E:E,A16)</f>
        <v>0</v>
      </c>
      <c r="H16" s="136">
        <f t="shared" si="1"/>
        <v>0</v>
      </c>
      <c r="I16" s="136">
        <f>COUNTIFS(Activity!T:T,"No - Never Began",Activity!E:E,A16)</f>
        <v>0</v>
      </c>
    </row>
    <row r="17" spans="1:9" ht="18" x14ac:dyDescent="0.35">
      <c r="A17" s="149">
        <v>24</v>
      </c>
      <c r="B17" s="147">
        <f>SUMIF(Activity!E:E,A17,Activity!L:L)</f>
        <v>0</v>
      </c>
      <c r="C17" s="148">
        <f>SUMIF(Activity!E:E,'CSU Summary'!A17,Activity!O:O)</f>
        <v>0</v>
      </c>
      <c r="D17" s="136">
        <f>COUNTIF(Activity!E:E,A17)</f>
        <v>0</v>
      </c>
      <c r="E17" s="137">
        <f>COUNTIFS(Activity!S:S,"Yes",Activity!E:E,A17)</f>
        <v>0</v>
      </c>
      <c r="F17" s="136" t="e">
        <f>COUNTIFS(Activity!#REF!,"Yes",Activity!E:E,A17)</f>
        <v>#REF!</v>
      </c>
      <c r="G17" s="136">
        <f>COUNTIFS(Activity!T:T,"Yes - Completed",Activity!E:E,A17)</f>
        <v>0</v>
      </c>
      <c r="H17" s="136">
        <f t="shared" si="1"/>
        <v>0</v>
      </c>
      <c r="I17" s="136">
        <f>COUNTIFS(Activity!T:T,"No - Never Began",Activity!E:E,A17)</f>
        <v>0</v>
      </c>
    </row>
    <row r="18" spans="1:9" ht="18" x14ac:dyDescent="0.35">
      <c r="A18" s="149">
        <v>25</v>
      </c>
      <c r="B18" s="147">
        <f>SUMIF(Activity!E:E,A18,Activity!L:L)</f>
        <v>0</v>
      </c>
      <c r="C18" s="148">
        <f>SUMIF(Activity!E:E,'CSU Summary'!A18,Activity!O:O)</f>
        <v>0</v>
      </c>
      <c r="D18" s="136">
        <f>COUNTIF(Activity!E:E,A18)</f>
        <v>0</v>
      </c>
      <c r="E18" s="137">
        <f>COUNTIFS(Activity!S:S,"Yes",Activity!E:E,A18)</f>
        <v>0</v>
      </c>
      <c r="F18" s="136" t="e">
        <f>COUNTIFS(Activity!#REF!,"Yes",Activity!E:E,A18)</f>
        <v>#REF!</v>
      </c>
      <c r="G18" s="136">
        <f>COUNTIFS(Activity!T:T,"Yes - Completed",Activity!E:E,A18)</f>
        <v>0</v>
      </c>
      <c r="H18" s="136">
        <f t="shared" si="1"/>
        <v>0</v>
      </c>
      <c r="I18" s="136">
        <f>COUNTIFS(Activity!T:T,"No - Never Began",Activity!E:E,A18)</f>
        <v>0</v>
      </c>
    </row>
    <row r="19" spans="1:9" ht="18" x14ac:dyDescent="0.35">
      <c r="A19" s="149">
        <v>26</v>
      </c>
      <c r="B19" s="147">
        <f>SUMIF(Activity!E:E,A19,Activity!L:L)</f>
        <v>0</v>
      </c>
      <c r="C19" s="148">
        <f>SUMIF(Activity!E:E,'CSU Summary'!A19,Activity!O:O)</f>
        <v>0</v>
      </c>
      <c r="D19" s="136">
        <f>COUNTIF(Activity!E:E,A19)</f>
        <v>0</v>
      </c>
      <c r="E19" s="137">
        <f>COUNTIFS(Activity!S:S,"Yes",Activity!E:E,A19)</f>
        <v>0</v>
      </c>
      <c r="F19" s="136" t="e">
        <f>COUNTIFS(Activity!#REF!,"Yes",Activity!E:E,A19)</f>
        <v>#REF!</v>
      </c>
      <c r="G19" s="136">
        <f>COUNTIFS(Activity!T:T,"Yes - Completed",Activity!E:E,A19)</f>
        <v>0</v>
      </c>
      <c r="H19" s="136">
        <f t="shared" si="1"/>
        <v>0</v>
      </c>
      <c r="I19" s="136">
        <f>COUNTIFS(Activity!T:T,"No - Never Began",Activity!E:E,A19)</f>
        <v>0</v>
      </c>
    </row>
    <row r="20" spans="1:9" ht="18" x14ac:dyDescent="0.35">
      <c r="A20" s="149">
        <v>27</v>
      </c>
      <c r="B20" s="147">
        <f>SUMIF(Activity!E:E,A20,Activity!L:L)</f>
        <v>0</v>
      </c>
      <c r="C20" s="148">
        <f>SUMIF(Activity!E:E,'CSU Summary'!A20,Activity!O:O)</f>
        <v>0</v>
      </c>
      <c r="D20" s="136">
        <f>COUNTIF(Activity!E:E,A20)</f>
        <v>0</v>
      </c>
      <c r="E20" s="137">
        <f>COUNTIFS(Activity!S:S,"Yes",Activity!E:E,A20)</f>
        <v>0</v>
      </c>
      <c r="F20" s="136" t="e">
        <f>COUNTIFS(Activity!#REF!,"Yes",Activity!E:E,A20)</f>
        <v>#REF!</v>
      </c>
      <c r="G20" s="136">
        <f>COUNTIFS(Activity!T:T,"Yes - Completed",Activity!E:E,A20)</f>
        <v>0</v>
      </c>
      <c r="H20" s="136">
        <f t="shared" si="1"/>
        <v>0</v>
      </c>
      <c r="I20" s="136">
        <f>COUNTIFS(Activity!T:T,"No - Never Began",Activity!E:E,A20)</f>
        <v>0</v>
      </c>
    </row>
    <row r="21" spans="1:9" ht="18" x14ac:dyDescent="0.35">
      <c r="A21" s="149">
        <v>28</v>
      </c>
      <c r="B21" s="147">
        <f>SUMIF(Activity!E:E,A21,Activity!L:L)</f>
        <v>0</v>
      </c>
      <c r="C21" s="148">
        <f>SUMIF(Activity!E:E,'CSU Summary'!A21,Activity!O:O)</f>
        <v>0</v>
      </c>
      <c r="D21" s="136">
        <f>COUNTIF(Activity!E:E,A21)</f>
        <v>0</v>
      </c>
      <c r="E21" s="137">
        <f>COUNTIFS(Activity!S:S,"Yes",Activity!E:E,A21)</f>
        <v>0</v>
      </c>
      <c r="F21" s="136" t="e">
        <f>COUNTIFS(Activity!#REF!,"Yes",Activity!E:E,A21)</f>
        <v>#REF!</v>
      </c>
      <c r="G21" s="136">
        <f>COUNTIFS(Activity!T:T,"Yes - Completed",Activity!E:E,A21)</f>
        <v>0</v>
      </c>
      <c r="H21" s="136">
        <f t="shared" si="1"/>
        <v>0</v>
      </c>
      <c r="I21" s="136">
        <f>COUNTIFS(Activity!T:T,"No - Never Began",Activity!E:E,A21)</f>
        <v>0</v>
      </c>
    </row>
    <row r="22" spans="1:9" ht="18" x14ac:dyDescent="0.35">
      <c r="A22" s="149">
        <v>29</v>
      </c>
      <c r="B22" s="147">
        <f>SUMIF(Activity!E:E,A22,Activity!L:L)</f>
        <v>0</v>
      </c>
      <c r="C22" s="148">
        <f>SUMIF(Activity!E:E,'CSU Summary'!A22,Activity!O:O)</f>
        <v>0</v>
      </c>
      <c r="D22" s="136">
        <f>COUNTIF(Activity!E:E,A22)</f>
        <v>0</v>
      </c>
      <c r="E22" s="137">
        <f>COUNTIFS(Activity!S:S,"Yes",Activity!E:E,A22)</f>
        <v>0</v>
      </c>
      <c r="F22" s="136" t="e">
        <f>COUNTIFS(Activity!#REF!,"Yes",Activity!E:E,A22)</f>
        <v>#REF!</v>
      </c>
      <c r="G22" s="136">
        <f>COUNTIFS(Activity!T:T,"Yes - Completed",Activity!E:E,A22)</f>
        <v>0</v>
      </c>
      <c r="H22" s="136">
        <f t="shared" si="1"/>
        <v>0</v>
      </c>
      <c r="I22" s="136">
        <f>COUNTIFS(Activity!T:T,"No - Never Began",Activity!E:E,A22)</f>
        <v>0</v>
      </c>
    </row>
    <row r="23" spans="1:9" ht="18" x14ac:dyDescent="0.35">
      <c r="A23" s="149">
        <v>30</v>
      </c>
      <c r="B23" s="147">
        <f>SUMIF(Activity!E:E,A23,Activity!L:L)</f>
        <v>0</v>
      </c>
      <c r="C23" s="148">
        <f>SUMIF(Activity!E:E,'CSU Summary'!A23,Activity!O:O)</f>
        <v>0</v>
      </c>
      <c r="D23" s="136">
        <f>COUNTIF(Activity!E:E,A23)</f>
        <v>0</v>
      </c>
      <c r="E23" s="137">
        <f>COUNTIFS(Activity!S:S,"Yes",Activity!E:E,A23)</f>
        <v>0</v>
      </c>
      <c r="F23" s="136" t="e">
        <f>COUNTIFS(Activity!#REF!,"Yes",Activity!E:E,A23)</f>
        <v>#REF!</v>
      </c>
      <c r="G23" s="136">
        <f>COUNTIFS(Activity!T:T,"Yes - Completed",Activity!E:E,A23)</f>
        <v>0</v>
      </c>
      <c r="H23" s="136">
        <f t="shared" si="1"/>
        <v>0</v>
      </c>
      <c r="I23" s="136">
        <f>COUNTIFS(Activity!T:T,"No - Never Began",Activity!E:E,A23)</f>
        <v>0</v>
      </c>
    </row>
    <row r="24" spans="1:9" ht="18" x14ac:dyDescent="0.35">
      <c r="A24" s="149">
        <v>31</v>
      </c>
      <c r="B24" s="147">
        <f>SUMIF(Activity!E:E,A24,Activity!L:L)</f>
        <v>0</v>
      </c>
      <c r="C24" s="148">
        <f>SUMIF(Activity!E:E,'CSU Summary'!A24,Activity!O:O)</f>
        <v>0</v>
      </c>
      <c r="D24" s="136">
        <f>COUNTIF(Activity!E:E,A24)</f>
        <v>0</v>
      </c>
      <c r="E24" s="137">
        <f>COUNTIFS(Activity!S:S,"Yes",Activity!E:E,A24)</f>
        <v>0</v>
      </c>
      <c r="F24" s="136" t="e">
        <f>COUNTIFS(Activity!#REF!,"Yes",Activity!E:E,A24)</f>
        <v>#REF!</v>
      </c>
      <c r="G24" s="136">
        <f>COUNTIFS(Activity!T:T,"Yes - Completed",Activity!E:E,A24)</f>
        <v>0</v>
      </c>
      <c r="H24" s="136">
        <f t="shared" si="1"/>
        <v>0</v>
      </c>
      <c r="I24" s="136">
        <f>COUNTIFS(Activity!T:T,"No - Never Began",Activity!E:E,A24)</f>
        <v>0</v>
      </c>
    </row>
    <row r="25" spans="1:9" ht="18" x14ac:dyDescent="0.35">
      <c r="A25" s="149" t="s">
        <v>138</v>
      </c>
      <c r="B25" s="147">
        <f>SUMIF(Activity!E:E,A25,Activity!L:L)</f>
        <v>0</v>
      </c>
      <c r="C25" s="148">
        <f>SUMIF(Activity!E:E,'CSU Summary'!A25,Activity!O:O)</f>
        <v>0</v>
      </c>
      <c r="D25" s="136">
        <f>COUNTIF(Activity!E:E,A25)</f>
        <v>0</v>
      </c>
      <c r="E25" s="137">
        <f>COUNTIFS(Activity!S:S,"Yes",Activity!E:E,A25)</f>
        <v>0</v>
      </c>
      <c r="F25" s="136" t="e">
        <f>COUNTIFS(Activity!#REF!,"Yes",Activity!E:E,A25)</f>
        <v>#REF!</v>
      </c>
      <c r="G25" s="136">
        <f>COUNTIFS(Activity!T:T,"Yes - Completed",Activity!E:E,A25)</f>
        <v>0</v>
      </c>
      <c r="H25" s="136">
        <f t="shared" si="1"/>
        <v>0</v>
      </c>
      <c r="I25" s="136">
        <f>COUNTIFS(Activity!T:T,"No - Never Began",Activity!E:E,A25)</f>
        <v>0</v>
      </c>
    </row>
    <row r="26" spans="1:9" ht="18" x14ac:dyDescent="0.35">
      <c r="A26" s="149" t="s">
        <v>139</v>
      </c>
      <c r="B26" s="147">
        <f>SUMIF(Activity!E:E,A26,Activity!L:L)</f>
        <v>0</v>
      </c>
      <c r="C26" s="148">
        <f>SUMIF(Activity!E:E,'CSU Summary'!A26,Activity!O:O)</f>
        <v>0</v>
      </c>
      <c r="D26" s="136">
        <f>COUNTIF(Activity!E:E,A26)</f>
        <v>0</v>
      </c>
      <c r="E26" s="137">
        <f>COUNTIFS(Activity!S:S,"Yes",Activity!E:E,A26)</f>
        <v>0</v>
      </c>
      <c r="F26" s="136" t="e">
        <f>COUNTIFS(Activity!#REF!,"Yes",Activity!E:E,A26)</f>
        <v>#REF!</v>
      </c>
      <c r="G26" s="136">
        <f>COUNTIFS(Activity!T:T,"Yes - Completed",Activity!E:E,A26)</f>
        <v>0</v>
      </c>
      <c r="H26" s="136">
        <f t="shared" si="1"/>
        <v>0</v>
      </c>
      <c r="I26" s="136">
        <f>COUNTIFS(Activity!T:T,"No - Never Began",Activity!E:E,A26)</f>
        <v>0</v>
      </c>
    </row>
    <row r="27" spans="1:9" ht="18" x14ac:dyDescent="0.35">
      <c r="A27" s="149" t="s">
        <v>193</v>
      </c>
      <c r="B27" s="147">
        <f>SUMIF(Activity!E:E,A27,Activity!L:L)</f>
        <v>0</v>
      </c>
      <c r="C27" s="148">
        <f>SUMIF(Activity!E:E,'CSU Summary'!A27,Activity!O:O)</f>
        <v>0</v>
      </c>
      <c r="D27" s="136">
        <f>COUNTIF(Activity!E:E,A27)</f>
        <v>0</v>
      </c>
      <c r="E27" s="137">
        <f>COUNTIFS(Activity!S:S,"Yes",Activity!E:E,A27)</f>
        <v>0</v>
      </c>
      <c r="F27" s="136" t="e">
        <f>COUNTIFS(Activity!#REF!,"Yes",Activity!E:E,A27)</f>
        <v>#REF!</v>
      </c>
      <c r="G27" s="136">
        <f>COUNTIFS(Activity!T:T,"Yes - Completed",Activity!E:E,A27)</f>
        <v>0</v>
      </c>
      <c r="H27" s="136">
        <f t="shared" si="1"/>
        <v>0</v>
      </c>
      <c r="I27" s="13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5" t="str">
        <f>"Billing by Category for the Month of "</f>
        <v xml:space="preserve">Billing by Category for the Month of </v>
      </c>
      <c r="B3" s="366"/>
      <c r="C3" s="366"/>
      <c r="D3" s="366"/>
      <c r="E3" s="366"/>
      <c r="F3" s="366"/>
      <c r="G3" s="364">
        <f>Activity!J3</f>
        <v>45597</v>
      </c>
      <c r="H3" s="364"/>
      <c r="I3" s="32"/>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87" t="s">
        <v>230</v>
      </c>
      <c r="F5" s="104" t="s">
        <v>231</v>
      </c>
      <c r="G5" s="105" t="s">
        <v>232</v>
      </c>
      <c r="H5" s="104" t="s">
        <v>234</v>
      </c>
      <c r="I5" s="87" t="s">
        <v>233</v>
      </c>
    </row>
    <row r="6" spans="1:9" ht="15.6" x14ac:dyDescent="0.3">
      <c r="A6" s="115" t="s">
        <v>228</v>
      </c>
      <c r="B6" s="116">
        <f t="shared" ref="B6:I6" si="0">SUM(B7:B45)</f>
        <v>0</v>
      </c>
      <c r="C6" s="117">
        <f t="shared" si="0"/>
        <v>0</v>
      </c>
      <c r="D6" s="118">
        <f t="shared" si="0"/>
        <v>0</v>
      </c>
      <c r="E6" s="118">
        <f t="shared" si="0"/>
        <v>0</v>
      </c>
      <c r="F6" s="118" t="e">
        <f t="shared" si="0"/>
        <v>#REF!</v>
      </c>
      <c r="G6" s="118">
        <f t="shared" si="0"/>
        <v>0</v>
      </c>
      <c r="H6" s="118">
        <f t="shared" si="0"/>
        <v>0</v>
      </c>
      <c r="I6" s="118">
        <f t="shared" si="0"/>
        <v>0</v>
      </c>
    </row>
    <row r="7" spans="1:9" x14ac:dyDescent="0.3">
      <c r="A7" s="9" t="s">
        <v>48</v>
      </c>
      <c r="B7" s="114">
        <f>SUMIF(Activity!I:I,A7,Activity!L:L)</f>
        <v>0</v>
      </c>
      <c r="C7" s="29">
        <f>SUMIF(Activity!I:I,'Category Summary'!A7,Activity!O:O)</f>
        <v>0</v>
      </c>
      <c r="D7" s="9">
        <f>COUNTIF(Activity!I:I,A7)</f>
        <v>0</v>
      </c>
      <c r="E7" s="119">
        <f>COUNTIFS(Activity!S:S,"Yes",Activity!I:I,A7)</f>
        <v>0</v>
      </c>
      <c r="F7" s="9" t="e">
        <f>COUNTIFS(Activity!#REF!,"Yes",Activity!I:I,A7)</f>
        <v>#REF!</v>
      </c>
      <c r="G7" s="9">
        <f>COUNTIFS(Activity!T:T,"Yes - Completed",Activity!I:I,A7)</f>
        <v>0</v>
      </c>
      <c r="H7" s="9">
        <f>E7-G7-I7</f>
        <v>0</v>
      </c>
      <c r="I7" s="9">
        <f>COUNTIFS(Activity!T:T,"No - Never Began",Activity!I:I,A7)</f>
        <v>0</v>
      </c>
    </row>
    <row r="8" spans="1:9" x14ac:dyDescent="0.3">
      <c r="A8" s="9" t="s">
        <v>367</v>
      </c>
      <c r="B8" s="114">
        <f>SUMIF(Activity!I:I,A8,Activity!L:L)</f>
        <v>0</v>
      </c>
      <c r="C8" s="29">
        <f>SUMIF(Activity!I:I,'Category Summary'!A8,Activity!O:O)</f>
        <v>0</v>
      </c>
      <c r="D8" s="9">
        <f>COUNTIF(Activity!I:I,A8)</f>
        <v>0</v>
      </c>
      <c r="E8" s="119">
        <f>COUNTIFS(Activity!S:S,"Yes",Activity!I:I,A8)</f>
        <v>0</v>
      </c>
      <c r="F8" s="9" t="e">
        <f>COUNTIFS(Activity!#REF!,"Yes",Activity!I:I,A8)</f>
        <v>#REF!</v>
      </c>
      <c r="G8" s="9">
        <f>COUNTIFS(Activity!T:T,"Yes - Completed",Activity!I:I,A8)</f>
        <v>0</v>
      </c>
      <c r="H8" s="9">
        <f>E8-G8-I8</f>
        <v>0</v>
      </c>
      <c r="I8" s="9">
        <f>COUNTIFS(Activity!T:T,"No - Never Began",Activity!I:I,A8)</f>
        <v>0</v>
      </c>
    </row>
    <row r="9" spans="1:9" x14ac:dyDescent="0.3">
      <c r="A9" s="9"/>
      <c r="B9" s="114"/>
      <c r="C9" s="29"/>
      <c r="D9" s="9"/>
      <c r="E9" s="119"/>
      <c r="F9" s="9"/>
      <c r="G9" s="9"/>
      <c r="H9" s="9"/>
      <c r="I9" s="9"/>
    </row>
    <row r="10" spans="1:9" x14ac:dyDescent="0.3">
      <c r="A10" s="9"/>
      <c r="B10" s="114"/>
      <c r="C10" s="29"/>
      <c r="D10" s="9"/>
      <c r="E10" s="119"/>
      <c r="F10" s="9"/>
      <c r="G10" s="9"/>
      <c r="H10" s="9"/>
      <c r="I10" s="9"/>
    </row>
    <row r="11" spans="1:9" x14ac:dyDescent="0.3">
      <c r="A11" s="9"/>
      <c r="B11" s="114"/>
      <c r="C11" s="29"/>
      <c r="D11" s="9"/>
      <c r="E11" s="119"/>
      <c r="F11" s="9"/>
      <c r="G11" s="9"/>
      <c r="H11" s="9"/>
      <c r="I11" s="9"/>
    </row>
    <row r="12" spans="1:9" x14ac:dyDescent="0.3">
      <c r="A12" s="9"/>
      <c r="B12" s="114"/>
      <c r="C12" s="29"/>
      <c r="D12" s="9"/>
      <c r="E12" s="119"/>
      <c r="F12" s="9"/>
      <c r="G12" s="9"/>
      <c r="H12" s="9"/>
      <c r="I12" s="9"/>
    </row>
    <row r="13" spans="1:9" x14ac:dyDescent="0.3">
      <c r="A13" s="9"/>
      <c r="B13" s="114"/>
      <c r="C13" s="29"/>
      <c r="D13" s="9"/>
      <c r="E13" s="119"/>
      <c r="F13" s="9"/>
      <c r="G13" s="9"/>
      <c r="H13" s="9"/>
      <c r="I13" s="9"/>
    </row>
    <row r="14" spans="1:9" x14ac:dyDescent="0.3">
      <c r="A14" s="9"/>
      <c r="B14" s="114"/>
      <c r="C14" s="29"/>
      <c r="D14" s="9"/>
      <c r="E14" s="119"/>
      <c r="F14" s="9"/>
      <c r="G14" s="9"/>
      <c r="H14" s="9"/>
      <c r="I14" s="9"/>
    </row>
    <row r="15" spans="1:9" x14ac:dyDescent="0.3">
      <c r="A15" s="9"/>
      <c r="B15" s="114"/>
      <c r="C15" s="29"/>
      <c r="D15" s="9"/>
      <c r="E15" s="119"/>
      <c r="F15" s="9"/>
      <c r="G15" s="9"/>
      <c r="H15" s="9"/>
      <c r="I15" s="9"/>
    </row>
    <row r="16" spans="1:9" x14ac:dyDescent="0.3">
      <c r="A16" s="9"/>
      <c r="B16" s="114"/>
      <c r="C16" s="29"/>
      <c r="D16" s="9"/>
      <c r="E16" s="119"/>
      <c r="F16" s="9"/>
      <c r="G16" s="9"/>
      <c r="H16" s="9"/>
      <c r="I16" s="9"/>
    </row>
    <row r="17" spans="1:9" x14ac:dyDescent="0.3">
      <c r="A17" s="9"/>
      <c r="B17" s="114"/>
      <c r="C17" s="29"/>
      <c r="D17" s="9"/>
      <c r="E17" s="119"/>
      <c r="F17" s="9"/>
      <c r="G17" s="9"/>
      <c r="H17" s="9"/>
      <c r="I17" s="9"/>
    </row>
    <row r="18" spans="1:9" x14ac:dyDescent="0.3">
      <c r="A18" s="9"/>
      <c r="B18" s="114"/>
      <c r="C18" s="29"/>
      <c r="D18" s="9"/>
      <c r="E18" s="119"/>
      <c r="F18" s="9"/>
      <c r="G18" s="9"/>
      <c r="H18" s="9"/>
      <c r="I18" s="9"/>
    </row>
    <row r="19" spans="1:9" x14ac:dyDescent="0.3">
      <c r="A19" s="9"/>
      <c r="B19" s="114"/>
      <c r="C19" s="29"/>
      <c r="D19" s="9"/>
      <c r="E19" s="119"/>
      <c r="F19" s="9"/>
      <c r="G19" s="9"/>
      <c r="H19" s="9"/>
      <c r="I19" s="9"/>
    </row>
    <row r="20" spans="1:9" x14ac:dyDescent="0.3">
      <c r="A20" s="9"/>
      <c r="B20" s="114"/>
      <c r="C20" s="29"/>
      <c r="D20" s="9"/>
      <c r="E20" s="119"/>
      <c r="F20" s="9"/>
      <c r="G20" s="9"/>
      <c r="H20" s="9"/>
      <c r="I20" s="9"/>
    </row>
    <row r="21" spans="1:9" x14ac:dyDescent="0.3">
      <c r="A21" s="9"/>
      <c r="B21" s="114"/>
      <c r="C21" s="29"/>
      <c r="D21" s="9"/>
      <c r="E21" s="119"/>
      <c r="F21" s="9"/>
      <c r="G21" s="9"/>
      <c r="H21" s="9"/>
      <c r="I21" s="9"/>
    </row>
    <row r="22" spans="1:9" x14ac:dyDescent="0.3">
      <c r="A22" s="9"/>
      <c r="B22" s="114"/>
      <c r="C22" s="29"/>
      <c r="D22" s="9"/>
      <c r="E22" s="119"/>
      <c r="F22" s="9"/>
      <c r="G22" s="9"/>
      <c r="H22" s="9"/>
      <c r="I22" s="9"/>
    </row>
    <row r="23" spans="1:9" x14ac:dyDescent="0.3">
      <c r="A23" s="9"/>
      <c r="B23" s="114"/>
      <c r="C23" s="29"/>
      <c r="D23" s="9"/>
      <c r="E23" s="119"/>
      <c r="F23" s="9"/>
      <c r="G23" s="9"/>
      <c r="H23" s="9"/>
      <c r="I23" s="9"/>
    </row>
    <row r="24" spans="1:9" x14ac:dyDescent="0.3">
      <c r="A24" s="9"/>
      <c r="B24" s="114"/>
      <c r="C24" s="29"/>
      <c r="D24" s="9"/>
      <c r="E24" s="119"/>
      <c r="F24" s="9"/>
      <c r="G24" s="9"/>
      <c r="H24" s="9"/>
      <c r="I24" s="9"/>
    </row>
    <row r="25" spans="1:9" x14ac:dyDescent="0.3">
      <c r="A25" s="9"/>
      <c r="B25" s="114"/>
      <c r="C25" s="29"/>
      <c r="D25" s="9"/>
      <c r="E25" s="119"/>
      <c r="F25" s="9"/>
      <c r="G25" s="9"/>
      <c r="H25" s="9"/>
      <c r="I25" s="9"/>
    </row>
    <row r="26" spans="1:9" x14ac:dyDescent="0.3">
      <c r="A26" s="9"/>
      <c r="B26" s="114"/>
      <c r="C26" s="29"/>
      <c r="D26" s="9"/>
      <c r="E26" s="119"/>
      <c r="F26" s="9"/>
      <c r="G26" s="9"/>
      <c r="H26" s="9"/>
      <c r="I26" s="9"/>
    </row>
    <row r="27" spans="1:9" x14ac:dyDescent="0.3">
      <c r="A27" s="9"/>
      <c r="B27" s="114"/>
      <c r="C27" s="29"/>
      <c r="D27" s="9"/>
      <c r="E27" s="119"/>
      <c r="F27" s="9"/>
      <c r="G27" s="9"/>
      <c r="H27" s="9"/>
      <c r="I27" s="9"/>
    </row>
    <row r="28" spans="1:9" x14ac:dyDescent="0.3">
      <c r="A28" s="9"/>
      <c r="B28" s="114"/>
      <c r="C28" s="29"/>
      <c r="D28" s="9"/>
      <c r="E28" s="119"/>
      <c r="F28" s="9"/>
      <c r="G28" s="9"/>
      <c r="H28" s="9"/>
      <c r="I28" s="9"/>
    </row>
    <row r="29" spans="1:9" x14ac:dyDescent="0.3">
      <c r="A29" s="9"/>
      <c r="B29" s="114"/>
      <c r="C29" s="29"/>
      <c r="D29" s="9"/>
      <c r="E29" s="119"/>
      <c r="F29" s="9"/>
      <c r="G29" s="9"/>
      <c r="H29" s="9"/>
      <c r="I29" s="9"/>
    </row>
    <row r="30" spans="1:9" x14ac:dyDescent="0.3">
      <c r="A30" s="9"/>
      <c r="B30" s="114"/>
      <c r="C30" s="29"/>
      <c r="D30" s="9"/>
      <c r="E30" s="119"/>
      <c r="F30" s="9"/>
      <c r="G30" s="9"/>
      <c r="H30" s="9"/>
      <c r="I30" s="9"/>
    </row>
    <row r="31" spans="1:9" x14ac:dyDescent="0.3">
      <c r="A31" s="9"/>
      <c r="B31" s="114"/>
      <c r="C31" s="29"/>
      <c r="D31" s="9"/>
      <c r="E31" s="119"/>
      <c r="F31" s="9"/>
      <c r="G31" s="9"/>
      <c r="H31" s="9"/>
      <c r="I31" s="9"/>
    </row>
    <row r="32" spans="1:9" x14ac:dyDescent="0.3">
      <c r="A32" s="9"/>
      <c r="B32" s="114"/>
      <c r="C32" s="29"/>
      <c r="D32" s="9"/>
      <c r="E32" s="119"/>
      <c r="F32" s="9"/>
      <c r="G32" s="9"/>
      <c r="H32" s="9"/>
      <c r="I32" s="9"/>
    </row>
    <row r="33" spans="1:9" x14ac:dyDescent="0.3">
      <c r="A33" s="9"/>
      <c r="B33" s="114"/>
      <c r="C33" s="29"/>
      <c r="D33" s="9"/>
      <c r="E33" s="119"/>
      <c r="F33" s="9"/>
      <c r="G33" s="9"/>
      <c r="H33" s="9"/>
      <c r="I33" s="9"/>
    </row>
    <row r="34" spans="1:9" x14ac:dyDescent="0.3">
      <c r="A34" s="9"/>
      <c r="B34" s="114"/>
      <c r="C34" s="29"/>
      <c r="D34" s="9"/>
      <c r="E34" s="119"/>
      <c r="F34" s="9"/>
      <c r="G34" s="9"/>
      <c r="H34" s="9"/>
      <c r="I34" s="9"/>
    </row>
    <row r="35" spans="1:9" x14ac:dyDescent="0.3">
      <c r="A35" s="9"/>
      <c r="B35" s="114"/>
      <c r="C35" s="29"/>
      <c r="D35" s="9"/>
      <c r="E35" s="119"/>
      <c r="F35" s="9"/>
      <c r="G35" s="9"/>
      <c r="H35" s="9"/>
      <c r="I35" s="9"/>
    </row>
    <row r="36" spans="1:9" x14ac:dyDescent="0.3">
      <c r="A36" s="9"/>
      <c r="B36" s="114"/>
      <c r="C36" s="29"/>
      <c r="D36" s="9"/>
      <c r="E36" s="119"/>
      <c r="F36" s="9"/>
      <c r="G36" s="9"/>
      <c r="H36" s="9"/>
      <c r="I36" s="9"/>
    </row>
    <row r="37" spans="1:9" x14ac:dyDescent="0.3">
      <c r="A37" s="9"/>
      <c r="B37" s="114"/>
      <c r="C37" s="29"/>
      <c r="D37" s="9"/>
      <c r="E37" s="119"/>
      <c r="F37" s="9"/>
      <c r="G37" s="9"/>
      <c r="H37" s="9"/>
      <c r="I37" s="9"/>
    </row>
    <row r="38" spans="1:9" x14ac:dyDescent="0.3">
      <c r="A38" s="9"/>
      <c r="B38" s="114"/>
      <c r="C38" s="29"/>
      <c r="D38" s="9"/>
      <c r="E38" s="119"/>
      <c r="F38" s="9"/>
      <c r="G38" s="9"/>
      <c r="H38" s="9"/>
      <c r="I38" s="9"/>
    </row>
    <row r="39" spans="1:9" x14ac:dyDescent="0.3">
      <c r="A39" s="9"/>
      <c r="B39" s="114"/>
      <c r="C39" s="29"/>
      <c r="D39" s="9"/>
      <c r="E39" s="119"/>
      <c r="F39" s="9"/>
      <c r="G39" s="9"/>
      <c r="H39" s="9"/>
      <c r="I39" s="9"/>
    </row>
    <row r="40" spans="1:9" x14ac:dyDescent="0.3">
      <c r="A40" s="9"/>
      <c r="B40" s="114"/>
      <c r="C40" s="29"/>
      <c r="D40" s="9"/>
      <c r="E40" s="119"/>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4" x14ac:dyDescent="0.3"/>
  <cols>
    <col min="1" max="1" width="53.44140625" bestFit="1" customWidth="1"/>
    <col min="2" max="2" width="10.21875" bestFit="1" customWidth="1"/>
    <col min="3" max="3" width="12.44140625" bestFit="1" customWidth="1"/>
    <col min="5" max="5" width="11.21875" customWidth="1"/>
    <col min="6" max="6" width="12.77734375" customWidth="1"/>
    <col min="7" max="7" width="14.21875" customWidth="1"/>
    <col min="8" max="8" width="16.77734375" customWidth="1"/>
    <col min="9" max="9" width="15.5546875" customWidth="1"/>
  </cols>
  <sheetData>
    <row r="1" spans="1:9" ht="31.2" x14ac:dyDescent="0.6">
      <c r="A1" s="361">
        <f>Activity!L4</f>
        <v>0</v>
      </c>
      <c r="B1" s="362"/>
      <c r="C1" s="362"/>
      <c r="D1" s="362"/>
      <c r="E1" s="362"/>
      <c r="F1" s="362"/>
      <c r="G1" s="362"/>
      <c r="H1" s="362"/>
      <c r="I1" s="363"/>
    </row>
    <row r="2" spans="1:9" ht="5.25" customHeight="1" x14ac:dyDescent="0.3">
      <c r="A2" s="142"/>
      <c r="B2" s="112"/>
      <c r="C2" s="112"/>
      <c r="D2" s="112"/>
      <c r="E2" s="112"/>
      <c r="F2" s="112"/>
      <c r="G2" s="112"/>
      <c r="H2" s="112"/>
      <c r="I2" s="143"/>
    </row>
    <row r="3" spans="1:9" ht="25.8" x14ac:dyDescent="0.5">
      <c r="A3" s="367" t="str">
        <f>"Billing by Sub-Category for the Month of "</f>
        <v xml:space="preserve">Billing by Sub-Category for the Month of </v>
      </c>
      <c r="B3" s="368"/>
      <c r="C3" s="368"/>
      <c r="D3" s="368"/>
      <c r="E3" s="368"/>
      <c r="F3" s="368"/>
      <c r="G3" s="364">
        <f>Activity!J3</f>
        <v>45597</v>
      </c>
      <c r="H3" s="364"/>
      <c r="I3" s="369"/>
    </row>
    <row r="4" spans="1:9" ht="5.25" customHeight="1" x14ac:dyDescent="0.3">
      <c r="A4" s="144"/>
      <c r="B4" s="145"/>
      <c r="C4" s="145"/>
      <c r="D4" s="145"/>
      <c r="E4" s="145"/>
      <c r="F4" s="145"/>
      <c r="G4" s="145"/>
      <c r="H4" s="145"/>
      <c r="I4" s="146"/>
    </row>
    <row r="5" spans="1:9" ht="46.8" x14ac:dyDescent="0.3">
      <c r="A5" s="100" t="s">
        <v>246</v>
      </c>
      <c r="B5" s="101" t="s">
        <v>1</v>
      </c>
      <c r="C5" s="102" t="s">
        <v>13</v>
      </c>
      <c r="D5" s="103" t="s">
        <v>229</v>
      </c>
      <c r="E5" s="104" t="s">
        <v>231</v>
      </c>
      <c r="F5" s="87" t="s">
        <v>472</v>
      </c>
      <c r="G5" s="105" t="s">
        <v>232</v>
      </c>
      <c r="H5" s="104" t="s">
        <v>234</v>
      </c>
      <c r="I5" s="87" t="s">
        <v>233</v>
      </c>
    </row>
    <row r="6" spans="1:9" ht="15.6" x14ac:dyDescent="0.3">
      <c r="A6" s="115" t="s">
        <v>228</v>
      </c>
      <c r="B6" s="116">
        <f t="shared" ref="B6:I6" si="0">SUM(B7:B18)</f>
        <v>0</v>
      </c>
      <c r="C6" s="117">
        <f t="shared" si="0"/>
        <v>0</v>
      </c>
      <c r="D6" s="118">
        <f t="shared" si="0"/>
        <v>0</v>
      </c>
      <c r="E6" s="118" t="e">
        <f>SUM(E7:E18)</f>
        <v>#REF!</v>
      </c>
      <c r="F6" s="118">
        <f t="shared" si="0"/>
        <v>0</v>
      </c>
      <c r="G6" s="118">
        <f t="shared" si="0"/>
        <v>0</v>
      </c>
      <c r="H6" s="118">
        <f t="shared" si="0"/>
        <v>0</v>
      </c>
      <c r="I6" s="118">
        <f t="shared" si="0"/>
        <v>0</v>
      </c>
    </row>
    <row r="7" spans="1:9" x14ac:dyDescent="0.3">
      <c r="A7" s="168" t="s">
        <v>275</v>
      </c>
      <c r="B7" s="114">
        <f>SUMIF('Billing Detail Import'!H:H,A7,'Billing Detail Import'!K:K)</f>
        <v>0</v>
      </c>
      <c r="C7" s="29">
        <f>SUMIF('Billing Detail Import'!H:H,A7,'Billing Detail Import'!N:N)</f>
        <v>0</v>
      </c>
      <c r="D7" s="9">
        <f>COUNTIF('Billing Detail Import'!B:K,A7)</f>
        <v>0</v>
      </c>
      <c r="E7" s="9" t="e">
        <f>COUNTIFS('Billing Detail Import'!#REF!,"Yes",'Billing Detail Import'!H:H,A7)</f>
        <v>#REF!</v>
      </c>
      <c r="F7" s="119">
        <f>COUNTIFS('Billing Detail Import'!R:R,"Yes",'Billing Detail Import'!H:H,A7)</f>
        <v>0</v>
      </c>
      <c r="G7" s="9">
        <f>COUNTIFS('Billing Detail Import'!S:S,"Yes - Completed",'Billing Detail Import'!H:H,A7)</f>
        <v>0</v>
      </c>
      <c r="H7" s="9">
        <f t="shared" ref="H7:H17" si="1">F7-G7-I7</f>
        <v>0</v>
      </c>
      <c r="I7" s="9">
        <f>COUNTIFS('Billing Detail Import'!S:S,"No - Never Began",'Billing Detail Import'!H:H,A7)</f>
        <v>0</v>
      </c>
    </row>
    <row r="8" spans="1:9" x14ac:dyDescent="0.3">
      <c r="A8" s="168" t="s">
        <v>241</v>
      </c>
      <c r="B8" s="114">
        <f>SUMIF('Billing Detail Import'!H:H,A8,'Billing Detail Import'!K:K)</f>
        <v>0</v>
      </c>
      <c r="C8" s="29">
        <f>SUMIF('Billing Detail Import'!H:H,A8,'Billing Detail Import'!N:N)</f>
        <v>0</v>
      </c>
      <c r="D8" s="9">
        <f>COUNTIF('Billing Detail Import'!B:K,A8)</f>
        <v>0</v>
      </c>
      <c r="E8" s="9" t="e">
        <f>COUNTIFS('Billing Detail Import'!#REF!,"Yes",'Billing Detail Import'!H:H,A8)</f>
        <v>#REF!</v>
      </c>
      <c r="F8" s="119">
        <f>COUNTIFS('Billing Detail Import'!R:R,"Yes",'Billing Detail Import'!H:H,A8)</f>
        <v>0</v>
      </c>
      <c r="G8" s="9">
        <f>COUNTIFS('Billing Detail Import'!S:S,"Yes - Completed",'Billing Detail Import'!H:H,A8)</f>
        <v>0</v>
      </c>
      <c r="H8" s="9">
        <f t="shared" si="1"/>
        <v>0</v>
      </c>
      <c r="I8" s="9">
        <f>COUNTIFS('Billing Detail Import'!S:S,"No - Never Began",'Billing Detail Import'!H:H,A8)</f>
        <v>0</v>
      </c>
    </row>
    <row r="9" spans="1:9" x14ac:dyDescent="0.3">
      <c r="A9" s="168" t="s">
        <v>242</v>
      </c>
      <c r="B9" s="114">
        <f>SUMIF('Billing Detail Import'!H:H,A9,'Billing Detail Import'!K:K)</f>
        <v>0</v>
      </c>
      <c r="C9" s="29">
        <f>SUMIF('Billing Detail Import'!H:H,A9,'Billing Detail Import'!N:N)</f>
        <v>0</v>
      </c>
      <c r="D9" s="9">
        <f>COUNTIF('Billing Detail Import'!B:K,A9)</f>
        <v>0</v>
      </c>
      <c r="E9" s="9" t="e">
        <f>COUNTIFS('Billing Detail Import'!#REF!,"Yes",'Billing Detail Import'!H:H,A9)</f>
        <v>#REF!</v>
      </c>
      <c r="F9" s="119">
        <f>COUNTIFS('Billing Detail Import'!R:R,"Yes",'Billing Detail Import'!H:H,A9)</f>
        <v>0</v>
      </c>
      <c r="G9" s="9">
        <f>COUNTIFS('Billing Detail Import'!S:S,"Yes - Completed",'Billing Detail Import'!H:H,A9)</f>
        <v>0</v>
      </c>
      <c r="H9" s="9">
        <f t="shared" si="1"/>
        <v>0</v>
      </c>
      <c r="I9" s="9">
        <f>COUNTIFS('Billing Detail Import'!S:S,"No - Never Began",'Billing Detail Import'!H:H,A9)</f>
        <v>0</v>
      </c>
    </row>
    <row r="10" spans="1:9" x14ac:dyDescent="0.3">
      <c r="A10" s="168" t="s">
        <v>276</v>
      </c>
      <c r="B10" s="114">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9">
        <f>COUNTIFS('Billing Detail Import'!R:R,"Yes",'Billing Detail Import'!H:H,A10)</f>
        <v>0</v>
      </c>
      <c r="G10" s="9">
        <f>COUNTIFS('Billing Detail Import'!S:S,"Yes - Completed",'Billing Detail Import'!H:H,A10)</f>
        <v>0</v>
      </c>
      <c r="H10" s="9">
        <f t="shared" si="1"/>
        <v>0</v>
      </c>
      <c r="I10" s="9">
        <f>COUNTIFS('Billing Detail Import'!S:S,"No - Never Began",'Billing Detail Import'!H:H,A10)</f>
        <v>0</v>
      </c>
    </row>
    <row r="11" spans="1:9" x14ac:dyDescent="0.3">
      <c r="A11" s="168" t="s">
        <v>243</v>
      </c>
      <c r="B11" s="114">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9">
        <f>COUNTIFS('Billing Detail Import'!R:R,"Yes",'Billing Detail Import'!H:H,A11)</f>
        <v>0</v>
      </c>
      <c r="G11" s="9">
        <f>COUNTIFS('Billing Detail Import'!S:S,"Yes - Completed",'Billing Detail Import'!H:H,A11)</f>
        <v>0</v>
      </c>
      <c r="H11" s="9">
        <f t="shared" si="1"/>
        <v>0</v>
      </c>
      <c r="I11" s="9">
        <f>COUNTIFS('Billing Detail Import'!S:S,"No - Never Began",'Billing Detail Import'!H:H,A11)</f>
        <v>0</v>
      </c>
    </row>
    <row r="12" spans="1:9" x14ac:dyDescent="0.3">
      <c r="A12" s="168" t="s">
        <v>244</v>
      </c>
      <c r="B12" s="114">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9">
        <f>COUNTIFS('Billing Detail Import'!R:R,"Yes",'Billing Detail Import'!H:H,A12)</f>
        <v>0</v>
      </c>
      <c r="G12" s="9">
        <f>COUNTIFS('Billing Detail Import'!S:S,"Yes - Completed",'Billing Detail Import'!H:H,A12)</f>
        <v>0</v>
      </c>
      <c r="H12" s="9">
        <f t="shared" si="1"/>
        <v>0</v>
      </c>
      <c r="I12" s="9">
        <f>COUNTIFS('Billing Detail Import'!S:S,"No - Never Began",'Billing Detail Import'!H:H,A12)</f>
        <v>0</v>
      </c>
    </row>
    <row r="13" spans="1:9" x14ac:dyDescent="0.3">
      <c r="A13" s="168" t="s">
        <v>192</v>
      </c>
      <c r="B13" s="114">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9">
        <f>COUNTIFS('Billing Detail Import'!R:R,"Yes",'Billing Detail Import'!H:H,A13)</f>
        <v>0</v>
      </c>
      <c r="G13" s="9">
        <f>COUNTIFS('Billing Detail Import'!S:S,"Yes - Completed",'Billing Detail Import'!H:H,A13)</f>
        <v>0</v>
      </c>
      <c r="H13" s="9">
        <f t="shared" si="1"/>
        <v>0</v>
      </c>
      <c r="I13" s="9">
        <f>COUNTIFS('Billing Detail Import'!S:S,"No - Never Began",'Billing Detail Import'!H:H,A13)</f>
        <v>0</v>
      </c>
    </row>
    <row r="14" spans="1:9" x14ac:dyDescent="0.3">
      <c r="A14" s="168" t="s">
        <v>245</v>
      </c>
      <c r="B14" s="114">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9">
        <f>COUNTIFS('Billing Detail Import'!R:R,"Yes",'Billing Detail Import'!H:H,A14)</f>
        <v>0</v>
      </c>
      <c r="G14" s="9">
        <f>COUNTIFS('Billing Detail Import'!S:S,"Yes - Completed",'Billing Detail Import'!H:H,A14)</f>
        <v>0</v>
      </c>
      <c r="H14" s="9">
        <f t="shared" si="1"/>
        <v>0</v>
      </c>
      <c r="I14" s="9">
        <f>COUNTIFS('Billing Detail Import'!S:S,"No - Never Began",'Billing Detail Import'!H:H,A14)</f>
        <v>0</v>
      </c>
    </row>
    <row r="15" spans="1:9" x14ac:dyDescent="0.3">
      <c r="A15" s="168" t="s">
        <v>461</v>
      </c>
      <c r="B15" s="114">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9">
        <f>COUNTIFS('Billing Detail Import'!R:R,"Yes",'Billing Detail Import'!H:H,A15)</f>
        <v>0</v>
      </c>
      <c r="G15" s="9">
        <f>COUNTIFS('Billing Detail Import'!S:S,"Yes - Completed",'Billing Detail Import'!H:H,A15)</f>
        <v>0</v>
      </c>
      <c r="H15" s="9">
        <f t="shared" si="1"/>
        <v>0</v>
      </c>
      <c r="I15" s="9">
        <f>COUNTIFS('Billing Detail Import'!S:S,"No - Never Began",'Billing Detail Import'!H:H,A15)</f>
        <v>0</v>
      </c>
    </row>
    <row r="16" spans="1:9" x14ac:dyDescent="0.3">
      <c r="A16" s="168" t="s">
        <v>281</v>
      </c>
      <c r="B16" s="114">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9">
        <f>COUNTIFS('Billing Detail Import'!R:R,"Yes",'Billing Detail Import'!H:H,A16)</f>
        <v>0</v>
      </c>
      <c r="G16" s="9">
        <f>COUNTIFS('Billing Detail Import'!S:S,"Yes - Completed",'Billing Detail Import'!H:H,A16)</f>
        <v>0</v>
      </c>
      <c r="H16" s="9">
        <f t="shared" si="1"/>
        <v>0</v>
      </c>
      <c r="I16" s="9">
        <f>COUNTIFS('Billing Detail Import'!S:S,"No - Never Began",'Billing Detail Import'!H:H,A16)</f>
        <v>0</v>
      </c>
    </row>
    <row r="17" spans="1:9" x14ac:dyDescent="0.3">
      <c r="A17" s="168" t="s">
        <v>465</v>
      </c>
      <c r="B17" s="114">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9">
        <f>COUNTIFS('Billing Detail Import'!R:R,"Yes",'Billing Detail Import'!H:H,A17)</f>
        <v>0</v>
      </c>
      <c r="G17" s="9">
        <f>COUNTIFS('Billing Detail Import'!S:S,"Yes - Completed",'Billing Detail Import'!H:H,A17)</f>
        <v>0</v>
      </c>
      <c r="H17" s="9">
        <f t="shared" si="1"/>
        <v>0</v>
      </c>
      <c r="I17" s="9">
        <f>COUNTIFS('Billing Detail Import'!S:S,"No - Never Began",'Billing Detail Import'!H:H,A17)</f>
        <v>0</v>
      </c>
    </row>
    <row r="18" spans="1:9" x14ac:dyDescent="0.3">
      <c r="A18" s="168"/>
      <c r="B18" s="114"/>
    </row>
    <row r="19" spans="1:9" x14ac:dyDescent="0.3">
      <c r="A19" s="168"/>
      <c r="B19" s="114"/>
    </row>
    <row r="20" spans="1:9" x14ac:dyDescent="0.3">
      <c r="A20" s="168"/>
      <c r="B20" s="114"/>
    </row>
    <row r="21" spans="1:9" x14ac:dyDescent="0.3">
      <c r="A21" s="168"/>
    </row>
    <row r="22" spans="1:9" x14ac:dyDescent="0.3">
      <c r="A22" s="168"/>
    </row>
    <row r="23" spans="1:9" x14ac:dyDescent="0.3">
      <c r="A23" s="168"/>
    </row>
    <row r="24" spans="1:9" x14ac:dyDescent="0.3">
      <c r="A24" s="168"/>
    </row>
    <row r="25" spans="1:9" x14ac:dyDescent="0.3">
      <c r="A25" s="168"/>
    </row>
    <row r="26" spans="1:9" x14ac:dyDescent="0.3">
      <c r="A26" s="168"/>
    </row>
    <row r="27" spans="1:9" x14ac:dyDescent="0.3">
      <c r="A27" s="168"/>
    </row>
    <row r="28" spans="1:9" x14ac:dyDescent="0.3">
      <c r="A28" s="168"/>
    </row>
    <row r="29" spans="1:9" x14ac:dyDescent="0.3">
      <c r="A29" s="168"/>
    </row>
    <row r="30" spans="1:9" x14ac:dyDescent="0.3">
      <c r="A30" s="168"/>
    </row>
    <row r="31" spans="1:9" x14ac:dyDescent="0.3">
      <c r="A31" s="168"/>
    </row>
    <row r="32" spans="1:9" x14ac:dyDescent="0.3">
      <c r="A32" s="168"/>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E1" workbookViewId="0">
      <pane ySplit="6" topLeftCell="A7" activePane="bottomLeft" state="frozen"/>
      <selection pane="bottomLeft" activeCell="P14" sqref="P14"/>
    </sheetView>
  </sheetViews>
  <sheetFormatPr defaultRowHeight="14.4" x14ac:dyDescent="0.3"/>
  <cols>
    <col min="1" max="1" width="9.21875" style="9"/>
    <col min="2" max="2" width="9.77734375" bestFit="1" customWidth="1"/>
    <col min="3" max="3" width="13" style="127" customWidth="1"/>
    <col min="4" max="4" width="16.21875" customWidth="1"/>
    <col min="5" max="5" width="11.44140625" bestFit="1" customWidth="1"/>
    <col min="6" max="6" width="11.21875" bestFit="1" customWidth="1"/>
    <col min="7" max="7" width="26.21875" bestFit="1" customWidth="1"/>
    <col min="8" max="8" width="11" style="127" bestFit="1" customWidth="1"/>
    <col min="9" max="9" width="13.77734375" customWidth="1"/>
    <col min="10" max="10" width="34.77734375" customWidth="1"/>
    <col min="11" max="11" width="16.77734375" customWidth="1"/>
  </cols>
  <sheetData>
    <row r="1" spans="1:11" ht="31.2" x14ac:dyDescent="0.6">
      <c r="A1" s="361">
        <f>Activity!L4</f>
        <v>0</v>
      </c>
      <c r="B1" s="362"/>
      <c r="C1" s="362"/>
      <c r="D1" s="362"/>
      <c r="E1" s="362"/>
      <c r="F1" s="362"/>
      <c r="G1" s="362"/>
      <c r="H1" s="362"/>
      <c r="I1" s="363"/>
    </row>
    <row r="2" spans="1:11" ht="5.25" customHeight="1" x14ac:dyDescent="0.3">
      <c r="A2" s="142"/>
      <c r="B2" s="112"/>
      <c r="C2" s="169"/>
      <c r="D2" s="112"/>
      <c r="E2" s="112"/>
      <c r="F2" s="112"/>
      <c r="G2" s="112"/>
      <c r="H2" s="112"/>
      <c r="I2" s="143"/>
    </row>
    <row r="3" spans="1:11" ht="25.8" x14ac:dyDescent="0.5">
      <c r="A3" s="365" t="str">
        <f>"Discharge Info for the Month of "</f>
        <v xml:space="preserve">Discharge Info for the Month of </v>
      </c>
      <c r="B3" s="366"/>
      <c r="C3" s="366"/>
      <c r="D3" s="366"/>
      <c r="E3" s="366"/>
      <c r="F3" s="366"/>
      <c r="G3" s="364">
        <f>Activity!J3</f>
        <v>45597</v>
      </c>
      <c r="H3" s="364"/>
      <c r="I3" s="32"/>
    </row>
    <row r="4" spans="1:11" ht="5.25" customHeight="1" x14ac:dyDescent="0.3">
      <c r="A4" s="144"/>
      <c r="B4" s="145"/>
      <c r="C4" s="170"/>
      <c r="D4" s="145"/>
      <c r="E4" s="145"/>
      <c r="F4" s="145"/>
      <c r="G4" s="145"/>
      <c r="H4" s="145"/>
      <c r="I4" s="146"/>
    </row>
    <row r="5" spans="1:11" ht="31.2" x14ac:dyDescent="0.3">
      <c r="A5" s="128" t="s">
        <v>354</v>
      </c>
      <c r="B5" s="131" t="s">
        <v>353</v>
      </c>
      <c r="C5" s="171" t="s">
        <v>454</v>
      </c>
      <c r="D5" s="100" t="s">
        <v>352</v>
      </c>
      <c r="E5" s="124" t="s">
        <v>6</v>
      </c>
      <c r="F5" s="124" t="s">
        <v>7</v>
      </c>
      <c r="G5" s="124" t="s">
        <v>10</v>
      </c>
      <c r="H5" s="125" t="s">
        <v>427</v>
      </c>
      <c r="I5" s="103" t="s">
        <v>200</v>
      </c>
      <c r="J5" s="105" t="s">
        <v>204</v>
      </c>
      <c r="K5" s="104" t="s">
        <v>18</v>
      </c>
    </row>
    <row r="6" spans="1:11" ht="15.6" x14ac:dyDescent="0.3">
      <c r="A6" s="132">
        <v>1</v>
      </c>
      <c r="B6" s="130"/>
      <c r="C6" s="172"/>
      <c r="D6" s="115"/>
      <c r="E6" s="115"/>
      <c r="F6" s="115"/>
      <c r="G6" s="115"/>
      <c r="H6" s="126"/>
      <c r="I6" s="118"/>
      <c r="J6" s="118"/>
      <c r="K6" s="118"/>
    </row>
    <row r="7" spans="1:11" x14ac:dyDescent="0.3">
      <c r="A7" s="133">
        <f>A6</f>
        <v>1</v>
      </c>
      <c r="B7" s="133">
        <f>_xlfn.MAXIFS(Activity!A:A,Activity!D:D,A7,Activity!S:S,"Yes")</f>
        <v>0</v>
      </c>
      <c r="C7" s="134" t="str">
        <f>IF(B7=0,"",VLOOKUP($B7,Activity!$A:$U,20,FALSE))</f>
        <v/>
      </c>
      <c r="D7" s="133" t="str">
        <f>IF(B7=0,"",VLOOKUP($B7,Activity!$A:$V,8,FALSE))</f>
        <v/>
      </c>
      <c r="E7" s="133" t="str">
        <f>IF(B7=0,"",VLOOKUP($B7,Activity!$A:$V,6,FALSE))</f>
        <v/>
      </c>
      <c r="F7" s="133" t="str">
        <f>IF(B7=0,"",VLOOKUP($B7,Activity!$A:$V,7,FALSE))</f>
        <v/>
      </c>
      <c r="G7" s="133" t="str">
        <f>IF(B7=0,"",VLOOKUP($B7,Activity!$A:$V,10,FALSE))</f>
        <v/>
      </c>
      <c r="H7" s="134" t="e">
        <f>IF(G7=0,"",VLOOKUP($B7,Activity!$A:$V,16,FALSE))</f>
        <v>#N/A</v>
      </c>
      <c r="I7" s="134" t="str">
        <f>IF(B7=0,"",VLOOKUP($B7,Activity!$A:$V,19,FALSE))</f>
        <v/>
      </c>
      <c r="J7" s="133" t="str">
        <f>IF(B7=0,"",IF(VLOOKUP($B7,Activity!$A:$V,22,FALSE)=0,"",VLOOKUP($B7,Activity!$A:$V,22,FALSE)))</f>
        <v/>
      </c>
      <c r="K7" s="133" t="str">
        <f>IF(B7=0,"",IF(VLOOKUP($B7,Activity!$A:$W,24,FALSE)=0,"",VLOOKUP($B7,Activity!$A:$W,24,FALSE)))</f>
        <v/>
      </c>
    </row>
    <row r="8" spans="1:11" x14ac:dyDescent="0.3">
      <c r="A8" s="133">
        <f t="shared" ref="A8:A22" si="0">A7+1</f>
        <v>2</v>
      </c>
      <c r="B8" s="133">
        <f>_xlfn.MAXIFS(Activity!A:A,Activity!D:D,A8,Activity!S:S,"Yes")</f>
        <v>0</v>
      </c>
      <c r="C8" s="134" t="str">
        <f>IF(B8=0,"",VLOOKUP($B8,Activity!$A:$U,20,FALSE))</f>
        <v/>
      </c>
      <c r="D8" s="133" t="str">
        <f>IF(B8=0,"",VLOOKUP($B8,Activity!$A:$V,8,FALSE))</f>
        <v/>
      </c>
      <c r="E8" s="133" t="str">
        <f>IF(B8=0,"",VLOOKUP($B8,Activity!$A:$V,6,FALSE))</f>
        <v/>
      </c>
      <c r="F8" s="133" t="str">
        <f>IF(B8=0,"",VLOOKUP($B8,Activity!$A:$V,7,FALSE))</f>
        <v/>
      </c>
      <c r="G8" s="133" t="str">
        <f>IF(B8=0,"",VLOOKUP($B8,Activity!$A:$V,10,FALSE))</f>
        <v/>
      </c>
      <c r="H8" s="134" t="e">
        <f>IF(G8=0,"",VLOOKUP($B8,Activity!$A:$V,16,FALSE))</f>
        <v>#N/A</v>
      </c>
      <c r="I8" s="134" t="str">
        <f>IF(B8=0,"",VLOOKUP($B8,Activity!$A:$V,19,FALSE))</f>
        <v/>
      </c>
      <c r="J8" s="133" t="str">
        <f>IF(B8=0,"",IF(VLOOKUP($B8,Activity!$A:$V,22,FALSE)=0,"",VLOOKUP($B8,Activity!$A:$V,22,FALSE)))</f>
        <v/>
      </c>
      <c r="K8" s="133" t="str">
        <f>IF(B8=0,"",IF(VLOOKUP($B8,Activity!$A:$W,24,FALSE)=0,"",VLOOKUP($B8,Activity!$A:$W,24,FALSE)))</f>
        <v/>
      </c>
    </row>
    <row r="9" spans="1:11" x14ac:dyDescent="0.3">
      <c r="A9" s="133">
        <f t="shared" si="0"/>
        <v>3</v>
      </c>
      <c r="B9" s="133">
        <f>_xlfn.MAXIFS(Activity!A:A,Activity!D:D,A9,Activity!S:S,"Yes")</f>
        <v>0</v>
      </c>
      <c r="C9" s="134" t="str">
        <f>IF(B9=0,"",VLOOKUP($B9,Activity!$A:$U,20,FALSE))</f>
        <v/>
      </c>
      <c r="D9" s="133" t="str">
        <f>IF(B9=0,"",VLOOKUP($B9,Activity!$A:$V,8,FALSE))</f>
        <v/>
      </c>
      <c r="E9" s="133" t="str">
        <f>IF(B9=0,"",VLOOKUP($B9,Activity!$A:$V,6,FALSE))</f>
        <v/>
      </c>
      <c r="F9" s="133" t="str">
        <f>IF(B9=0,"",VLOOKUP($B9,Activity!$A:$V,7,FALSE))</f>
        <v/>
      </c>
      <c r="G9" s="133" t="str">
        <f>IF(B9=0,"",VLOOKUP($B9,Activity!$A:$V,10,FALSE))</f>
        <v/>
      </c>
      <c r="H9" s="134" t="e">
        <f>IF(G9=0,"",VLOOKUP($B9,Activity!$A:$V,16,FALSE))</f>
        <v>#N/A</v>
      </c>
      <c r="I9" s="134" t="str">
        <f>IF(B9=0,"",VLOOKUP($B9,Activity!$A:$V,19,FALSE))</f>
        <v/>
      </c>
      <c r="J9" s="133" t="str">
        <f>IF(B9=0,"",IF(VLOOKUP($B9,Activity!$A:$V,22,FALSE)=0,"",VLOOKUP($B9,Activity!$A:$V,22,FALSE)))</f>
        <v/>
      </c>
      <c r="K9" s="133" t="str">
        <f>IF(B9=0,"",IF(VLOOKUP($B9,Activity!$A:$W,24,FALSE)=0,"",VLOOKUP($B9,Activity!$A:$W,24,FALSE)))</f>
        <v/>
      </c>
    </row>
    <row r="10" spans="1:11" x14ac:dyDescent="0.3">
      <c r="A10" s="133">
        <f t="shared" si="0"/>
        <v>4</v>
      </c>
      <c r="B10" s="133">
        <f>_xlfn.MAXIFS(Activity!A:A,Activity!D:D,A10,Activity!S:S,"Yes")</f>
        <v>0</v>
      </c>
      <c r="C10" s="134" t="str">
        <f>IF(B10=0,"",VLOOKUP($B10,Activity!$A:$U,20,FALSE))</f>
        <v/>
      </c>
      <c r="D10" s="133" t="str">
        <f>IF(B10=0,"",VLOOKUP($B10,Activity!$A:$V,8,FALSE))</f>
        <v/>
      </c>
      <c r="E10" s="133" t="str">
        <f>IF(B10=0,"",VLOOKUP($B10,Activity!$A:$V,6,FALSE))</f>
        <v/>
      </c>
      <c r="F10" s="133" t="str">
        <f>IF(B10=0,"",VLOOKUP($B10,Activity!$A:$V,7,FALSE))</f>
        <v/>
      </c>
      <c r="G10" s="133" t="str">
        <f>IF(B10=0,"",VLOOKUP($B10,Activity!$A:$V,10,FALSE))</f>
        <v/>
      </c>
      <c r="H10" s="134" t="e">
        <f>IF(G10=0,"",VLOOKUP($B10,Activity!$A:$V,16,FALSE))</f>
        <v>#N/A</v>
      </c>
      <c r="I10" s="134" t="str">
        <f>IF(B10=0,"",VLOOKUP($B10,Activity!$A:$V,19,FALSE))</f>
        <v/>
      </c>
      <c r="J10" s="133" t="str">
        <f>IF(B10=0,"",IF(VLOOKUP($B10,Activity!$A:$V,22,FALSE)=0,"",VLOOKUP($B10,Activity!$A:$V,22,FALSE)))</f>
        <v/>
      </c>
      <c r="K10" s="133" t="str">
        <f>IF(B10=0,"",IF(VLOOKUP($B10,Activity!$A:$W,24,FALSE)=0,"",VLOOKUP($B10,Activity!$A:$W,24,FALSE)))</f>
        <v/>
      </c>
    </row>
    <row r="11" spans="1:11" x14ac:dyDescent="0.3">
      <c r="A11" s="133">
        <f t="shared" si="0"/>
        <v>5</v>
      </c>
      <c r="B11" s="133">
        <f>_xlfn.MAXIFS(Activity!A:A,Activity!D:D,A11,Activity!S:S,"Yes")</f>
        <v>0</v>
      </c>
      <c r="C11" s="134" t="str">
        <f>IF(B11=0,"",VLOOKUP($B11,Activity!$A:$U,20,FALSE))</f>
        <v/>
      </c>
      <c r="D11" s="133" t="str">
        <f>IF(B11=0,"",VLOOKUP($B11,Activity!$A:$V,8,FALSE))</f>
        <v/>
      </c>
      <c r="E11" s="133" t="str">
        <f>IF(B11=0,"",VLOOKUP($B11,Activity!$A:$V,6,FALSE))</f>
        <v/>
      </c>
      <c r="F11" s="133" t="str">
        <f>IF(B11=0,"",VLOOKUP($B11,Activity!$A:$V,7,FALSE))</f>
        <v/>
      </c>
      <c r="G11" s="133" t="str">
        <f>IF(B11=0,"",VLOOKUP($B11,Activity!$A:$V,10,FALSE))</f>
        <v/>
      </c>
      <c r="H11" s="134" t="e">
        <f>IF(G11=0,"",VLOOKUP($B11,Activity!$A:$V,16,FALSE))</f>
        <v>#N/A</v>
      </c>
      <c r="I11" s="134" t="str">
        <f>IF(B11=0,"",VLOOKUP($B11,Activity!$A:$V,19,FALSE))</f>
        <v/>
      </c>
      <c r="J11" s="133" t="str">
        <f>IF(B11=0,"",IF(VLOOKUP($B11,Activity!$A:$V,22,FALSE)=0,"",VLOOKUP($B11,Activity!$A:$V,22,FALSE)))</f>
        <v/>
      </c>
      <c r="K11" s="133" t="str">
        <f>IF(B11=0,"",IF(VLOOKUP($B11,Activity!$A:$W,24,FALSE)=0,"",VLOOKUP($B11,Activity!$A:$W,24,FALSE)))</f>
        <v/>
      </c>
    </row>
    <row r="12" spans="1:11" x14ac:dyDescent="0.3">
      <c r="A12" s="133">
        <f t="shared" si="0"/>
        <v>6</v>
      </c>
      <c r="B12" s="133">
        <f>_xlfn.MAXIFS(Activity!A:A,Activity!D:D,A12,Activity!S:S,"Yes")</f>
        <v>0</v>
      </c>
      <c r="C12" s="134" t="str">
        <f>IF(B12=0,"",VLOOKUP($B12,Activity!$A:$U,20,FALSE))</f>
        <v/>
      </c>
      <c r="D12" s="133" t="str">
        <f>IF(B12=0,"",VLOOKUP($B12,Activity!$A:$V,8,FALSE))</f>
        <v/>
      </c>
      <c r="E12" s="133" t="str">
        <f>IF(B12=0,"",VLOOKUP($B12,Activity!$A:$V,6,FALSE))</f>
        <v/>
      </c>
      <c r="F12" s="133" t="str">
        <f>IF(B12=0,"",VLOOKUP($B12,Activity!$A:$V,7,FALSE))</f>
        <v/>
      </c>
      <c r="G12" s="133" t="str">
        <f>IF(B12=0,"",VLOOKUP($B12,Activity!$A:$V,10,FALSE))</f>
        <v/>
      </c>
      <c r="H12" s="134" t="e">
        <f>IF(G12=0,"",VLOOKUP($B12,Activity!$A:$V,16,FALSE))</f>
        <v>#N/A</v>
      </c>
      <c r="I12" s="134" t="str">
        <f>IF(B12=0,"",VLOOKUP($B12,Activity!$A:$V,19,FALSE))</f>
        <v/>
      </c>
      <c r="J12" s="133" t="str">
        <f>IF(B12=0,"",IF(VLOOKUP($B12,Activity!$A:$V,22,FALSE)=0,"",VLOOKUP($B12,Activity!$A:$V,22,FALSE)))</f>
        <v/>
      </c>
      <c r="K12" s="133" t="str">
        <f>IF(B12=0,"",IF(VLOOKUP($B12,Activity!$A:$W,24,FALSE)=0,"",VLOOKUP($B12,Activity!$A:$W,24,FALSE)))</f>
        <v/>
      </c>
    </row>
    <row r="13" spans="1:11" x14ac:dyDescent="0.3">
      <c r="A13" s="133">
        <f t="shared" si="0"/>
        <v>7</v>
      </c>
      <c r="B13" s="133">
        <f>_xlfn.MAXIFS(Activity!A:A,Activity!D:D,A13,Activity!S:S,"Yes")</f>
        <v>0</v>
      </c>
      <c r="C13" s="134" t="str">
        <f>IF(B13=0,"",VLOOKUP($B13,Activity!$A:$U,20,FALSE))</f>
        <v/>
      </c>
      <c r="D13" s="133" t="str">
        <f>IF(B13=0,"",VLOOKUP($B13,Activity!$A:$V,8,FALSE))</f>
        <v/>
      </c>
      <c r="E13" s="133" t="str">
        <f>IF(B13=0,"",VLOOKUP($B13,Activity!$A:$V,6,FALSE))</f>
        <v/>
      </c>
      <c r="F13" s="133" t="str">
        <f>IF(B13=0,"",VLOOKUP($B13,Activity!$A:$V,7,FALSE))</f>
        <v/>
      </c>
      <c r="G13" s="133" t="str">
        <f>IF(B13=0,"",VLOOKUP($B13,Activity!$A:$V,10,FALSE))</f>
        <v/>
      </c>
      <c r="H13" s="134" t="e">
        <f>IF(G13=0,"",VLOOKUP($B13,Activity!$A:$V,16,FALSE))</f>
        <v>#N/A</v>
      </c>
      <c r="I13" s="134" t="str">
        <f>IF(B13=0,"",VLOOKUP($B13,Activity!$A:$V,19,FALSE))</f>
        <v/>
      </c>
      <c r="J13" s="133" t="str">
        <f>IF(B13=0,"",IF(VLOOKUP($B13,Activity!$A:$V,22,FALSE)=0,"",VLOOKUP($B13,Activity!$A:$V,22,FALSE)))</f>
        <v/>
      </c>
      <c r="K13" s="133" t="str">
        <f>IF(B13=0,"",IF(VLOOKUP($B13,Activity!$A:$W,24,FALSE)=0,"",VLOOKUP($B13,Activity!$A:$W,24,FALSE)))</f>
        <v/>
      </c>
    </row>
    <row r="14" spans="1:11" x14ac:dyDescent="0.3">
      <c r="A14" s="133">
        <f t="shared" si="0"/>
        <v>8</v>
      </c>
      <c r="B14" s="133">
        <f>_xlfn.MAXIFS(Activity!A:A,Activity!D:D,A14,Activity!S:S,"Yes")</f>
        <v>0</v>
      </c>
      <c r="C14" s="134" t="str">
        <f>IF(B14=0,"",VLOOKUP($B14,Activity!$A:$U,20,FALSE))</f>
        <v/>
      </c>
      <c r="D14" s="133" t="str">
        <f>IF(B14=0,"",VLOOKUP($B14,Activity!$A:$V,8,FALSE))</f>
        <v/>
      </c>
      <c r="E14" s="133" t="str">
        <f>IF(B14=0,"",VLOOKUP($B14,Activity!$A:$V,6,FALSE))</f>
        <v/>
      </c>
      <c r="F14" s="133" t="str">
        <f>IF(B14=0,"",VLOOKUP($B14,Activity!$A:$V,7,FALSE))</f>
        <v/>
      </c>
      <c r="G14" s="133" t="str">
        <f>IF(B14=0,"",VLOOKUP($B14,Activity!$A:$V,10,FALSE))</f>
        <v/>
      </c>
      <c r="H14" s="134" t="e">
        <f>IF(G14=0,"",VLOOKUP($B14,Activity!$A:$V,16,FALSE))</f>
        <v>#N/A</v>
      </c>
      <c r="I14" s="134" t="str">
        <f>IF(B14=0,"",VLOOKUP($B14,Activity!$A:$V,19,FALSE))</f>
        <v/>
      </c>
      <c r="J14" s="133" t="str">
        <f>IF(B14=0,"",IF(VLOOKUP($B14,Activity!$A:$V,22,FALSE)=0,"",VLOOKUP($B14,Activity!$A:$V,22,FALSE)))</f>
        <v/>
      </c>
      <c r="K14" s="133" t="str">
        <f>IF(B14=0,"",IF(VLOOKUP($B14,Activity!$A:$W,24,FALSE)=0,"",VLOOKUP($B14,Activity!$A:$W,24,FALSE)))</f>
        <v/>
      </c>
    </row>
    <row r="15" spans="1:11" x14ac:dyDescent="0.3">
      <c r="A15" s="133">
        <f t="shared" si="0"/>
        <v>9</v>
      </c>
      <c r="B15" s="133">
        <f>_xlfn.MAXIFS(Activity!A:A,Activity!D:D,A15,Activity!S:S,"Yes")</f>
        <v>0</v>
      </c>
      <c r="C15" s="134" t="str">
        <f>IF(B15=0,"",VLOOKUP($B15,Activity!$A:$U,20,FALSE))</f>
        <v/>
      </c>
      <c r="D15" s="133" t="str">
        <f>IF(B15=0,"",VLOOKUP($B15,Activity!$A:$V,8,FALSE))</f>
        <v/>
      </c>
      <c r="E15" s="133" t="str">
        <f>IF(B15=0,"",VLOOKUP($B15,Activity!$A:$V,6,FALSE))</f>
        <v/>
      </c>
      <c r="F15" s="133" t="str">
        <f>IF(B15=0,"",VLOOKUP($B15,Activity!$A:$V,7,FALSE))</f>
        <v/>
      </c>
      <c r="G15" s="133" t="str">
        <f>IF(B15=0,"",VLOOKUP($B15,Activity!$A:$V,10,FALSE))</f>
        <v/>
      </c>
      <c r="H15" s="134" t="e">
        <f>IF(G15=0,"",VLOOKUP($B15,Activity!$A:$V,16,FALSE))</f>
        <v>#N/A</v>
      </c>
      <c r="I15" s="134" t="str">
        <f>IF(B15=0,"",VLOOKUP($B15,Activity!$A:$V,19,FALSE))</f>
        <v/>
      </c>
      <c r="J15" s="133" t="str">
        <f>IF(B15=0,"",IF(VLOOKUP($B15,Activity!$A:$V,22,FALSE)=0,"",VLOOKUP($B15,Activity!$A:$V,22,FALSE)))</f>
        <v/>
      </c>
      <c r="K15" s="133" t="str">
        <f>IF(B15=0,"",IF(VLOOKUP($B15,Activity!$A:$W,24,FALSE)=0,"",VLOOKUP($B15,Activity!$A:$W,24,FALSE)))</f>
        <v/>
      </c>
    </row>
    <row r="16" spans="1:11" x14ac:dyDescent="0.3">
      <c r="A16" s="133">
        <f t="shared" si="0"/>
        <v>10</v>
      </c>
      <c r="B16" s="133">
        <f>_xlfn.MAXIFS(Activity!A:A,Activity!D:D,A16,Activity!S:S,"Yes")</f>
        <v>0</v>
      </c>
      <c r="C16" s="134" t="str">
        <f>IF(B16=0,"",VLOOKUP($B16,Activity!$A:$U,20,FALSE))</f>
        <v/>
      </c>
      <c r="D16" s="133" t="str">
        <f>IF(B16=0,"",VLOOKUP($B16,Activity!$A:$V,8,FALSE))</f>
        <v/>
      </c>
      <c r="E16" s="133" t="str">
        <f>IF(B16=0,"",VLOOKUP($B16,Activity!$A:$V,6,FALSE))</f>
        <v/>
      </c>
      <c r="F16" s="133" t="str">
        <f>IF(B16=0,"",VLOOKUP($B16,Activity!$A:$V,7,FALSE))</f>
        <v/>
      </c>
      <c r="G16" s="133" t="str">
        <f>IF(B16=0,"",VLOOKUP($B16,Activity!$A:$V,10,FALSE))</f>
        <v/>
      </c>
      <c r="H16" s="134" t="e">
        <f>IF(G16=0,"",VLOOKUP($B16,Activity!$A:$V,16,FALSE))</f>
        <v>#N/A</v>
      </c>
      <c r="I16" s="134" t="str">
        <f>IF(B16=0,"",VLOOKUP($B16,Activity!$A:$V,19,FALSE))</f>
        <v/>
      </c>
      <c r="J16" s="133" t="str">
        <f>IF(B16=0,"",IF(VLOOKUP($B16,Activity!$A:$V,22,FALSE)=0,"",VLOOKUP($B16,Activity!$A:$V,22,FALSE)))</f>
        <v/>
      </c>
      <c r="K16" s="133" t="str">
        <f>IF(B16=0,"",IF(VLOOKUP($B16,Activity!$A:$W,24,FALSE)=0,"",VLOOKUP($B16,Activity!$A:$W,24,FALSE)))</f>
        <v/>
      </c>
    </row>
    <row r="17" spans="1:11" x14ac:dyDescent="0.3">
      <c r="A17" s="133">
        <f t="shared" si="0"/>
        <v>11</v>
      </c>
      <c r="B17" s="133">
        <f>_xlfn.MAXIFS(Activity!A:A,Activity!D:D,A17,Activity!S:S,"Yes")</f>
        <v>0</v>
      </c>
      <c r="C17" s="134" t="str">
        <f>IF(B17=0,"",VLOOKUP($B17,Activity!$A:$U,20,FALSE))</f>
        <v/>
      </c>
      <c r="D17" s="133" t="str">
        <f>IF(B17=0,"",VLOOKUP($B17,Activity!$A:$V,8,FALSE))</f>
        <v/>
      </c>
      <c r="E17" s="133" t="str">
        <f>IF(B17=0,"",VLOOKUP($B17,Activity!$A:$V,6,FALSE))</f>
        <v/>
      </c>
      <c r="F17" s="133" t="str">
        <f>IF(B17=0,"",VLOOKUP($B17,Activity!$A:$V,7,FALSE))</f>
        <v/>
      </c>
      <c r="G17" s="133" t="str">
        <f>IF(B17=0,"",VLOOKUP($B17,Activity!$A:$V,10,FALSE))</f>
        <v/>
      </c>
      <c r="H17" s="134" t="e">
        <f>IF(G17=0,"",VLOOKUP($B17,Activity!$A:$V,16,FALSE))</f>
        <v>#N/A</v>
      </c>
      <c r="I17" s="134" t="str">
        <f>IF(B17=0,"",VLOOKUP($B17,Activity!$A:$V,19,FALSE))</f>
        <v/>
      </c>
      <c r="J17" s="133" t="str">
        <f>IF(B17=0,"",IF(VLOOKUP($B17,Activity!$A:$V,22,FALSE)=0,"",VLOOKUP($B17,Activity!$A:$V,22,FALSE)))</f>
        <v/>
      </c>
      <c r="K17" s="133" t="str">
        <f>IF(B17=0,"",IF(VLOOKUP($B17,Activity!$A:$W,24,FALSE)=0,"",VLOOKUP($B17,Activity!$A:$W,24,FALSE)))</f>
        <v/>
      </c>
    </row>
    <row r="18" spans="1:11" x14ac:dyDescent="0.3">
      <c r="A18" s="133">
        <f t="shared" si="0"/>
        <v>12</v>
      </c>
      <c r="B18" s="133">
        <f>_xlfn.MAXIFS(Activity!A:A,Activity!D:D,A18,Activity!S:S,"Yes")</f>
        <v>0</v>
      </c>
      <c r="C18" s="134" t="str">
        <f>IF(B18=0,"",VLOOKUP($B18,Activity!$A:$U,20,FALSE))</f>
        <v/>
      </c>
      <c r="D18" s="133" t="str">
        <f>IF(B18=0,"",VLOOKUP($B18,Activity!$A:$V,8,FALSE))</f>
        <v/>
      </c>
      <c r="E18" s="133" t="str">
        <f>IF(B18=0,"",VLOOKUP($B18,Activity!$A:$V,6,FALSE))</f>
        <v/>
      </c>
      <c r="F18" s="133" t="str">
        <f>IF(B18=0,"",VLOOKUP($B18,Activity!$A:$V,7,FALSE))</f>
        <v/>
      </c>
      <c r="G18" s="133" t="str">
        <f>IF(B18=0,"",VLOOKUP($B18,Activity!$A:$V,10,FALSE))</f>
        <v/>
      </c>
      <c r="H18" s="134" t="e">
        <f>IF(G18=0,"",VLOOKUP($B18,Activity!$A:$V,16,FALSE))</f>
        <v>#N/A</v>
      </c>
      <c r="I18" s="134" t="str">
        <f>IF(B18=0,"",VLOOKUP($B18,Activity!$A:$V,19,FALSE))</f>
        <v/>
      </c>
      <c r="J18" s="133" t="str">
        <f>IF(B18=0,"",IF(VLOOKUP($B18,Activity!$A:$V,22,FALSE)=0,"",VLOOKUP($B18,Activity!$A:$V,22,FALSE)))</f>
        <v/>
      </c>
      <c r="K18" s="133" t="str">
        <f>IF(B18=0,"",IF(VLOOKUP($B18,Activity!$A:$W,24,FALSE)=0,"",VLOOKUP($B18,Activity!$A:$W,24,FALSE)))</f>
        <v/>
      </c>
    </row>
    <row r="19" spans="1:11" x14ac:dyDescent="0.3">
      <c r="A19" s="133">
        <f t="shared" si="0"/>
        <v>13</v>
      </c>
      <c r="B19" s="133">
        <f>_xlfn.MAXIFS(Activity!A:A,Activity!D:D,A19,Activity!S:S,"Yes")</f>
        <v>0</v>
      </c>
      <c r="C19" s="134" t="str">
        <f>IF(B19=0,"",VLOOKUP($B19,Activity!$A:$U,20,FALSE))</f>
        <v/>
      </c>
      <c r="D19" s="133" t="str">
        <f>IF(B19=0,"",VLOOKUP($B19,Activity!$A:$V,8,FALSE))</f>
        <v/>
      </c>
      <c r="E19" s="133" t="str">
        <f>IF(B19=0,"",VLOOKUP($B19,Activity!$A:$V,6,FALSE))</f>
        <v/>
      </c>
      <c r="F19" s="133" t="str">
        <f>IF(B19=0,"",VLOOKUP($B19,Activity!$A:$V,7,FALSE))</f>
        <v/>
      </c>
      <c r="G19" s="133" t="str">
        <f>IF(B19=0,"",VLOOKUP($B19,Activity!$A:$V,10,FALSE))</f>
        <v/>
      </c>
      <c r="H19" s="134" t="e">
        <f>IF(G19=0,"",VLOOKUP($B19,Activity!$A:$V,16,FALSE))</f>
        <v>#N/A</v>
      </c>
      <c r="I19" s="134" t="str">
        <f>IF(B19=0,"",VLOOKUP($B19,Activity!$A:$V,19,FALSE))</f>
        <v/>
      </c>
      <c r="J19" s="133" t="str">
        <f>IF(B19=0,"",IF(VLOOKUP($B19,Activity!$A:$V,22,FALSE)=0,"",VLOOKUP($B19,Activity!$A:$V,22,FALSE)))</f>
        <v/>
      </c>
      <c r="K19" s="133" t="str">
        <f>IF(B19=0,"",IF(VLOOKUP($B19,Activity!$A:$W,24,FALSE)=0,"",VLOOKUP($B19,Activity!$A:$W,24,FALSE)))</f>
        <v/>
      </c>
    </row>
    <row r="20" spans="1:11" x14ac:dyDescent="0.3">
      <c r="A20" s="133">
        <f t="shared" si="0"/>
        <v>14</v>
      </c>
      <c r="B20" s="133">
        <f>_xlfn.MAXIFS(Activity!A:A,Activity!D:D,A20,Activity!S:S,"Yes")</f>
        <v>0</v>
      </c>
      <c r="C20" s="134" t="str">
        <f>IF(B20=0,"",VLOOKUP($B20,Activity!$A:$U,20,FALSE))</f>
        <v/>
      </c>
      <c r="D20" s="133" t="str">
        <f>IF(B20=0,"",VLOOKUP($B20,Activity!$A:$V,8,FALSE))</f>
        <v/>
      </c>
      <c r="E20" s="133" t="str">
        <f>IF(B20=0,"",VLOOKUP($B20,Activity!$A:$V,6,FALSE))</f>
        <v/>
      </c>
      <c r="F20" s="133" t="str">
        <f>IF(B20=0,"",VLOOKUP($B20,Activity!$A:$V,7,FALSE))</f>
        <v/>
      </c>
      <c r="G20" s="133" t="str">
        <f>IF(B20=0,"",VLOOKUP($B20,Activity!$A:$V,10,FALSE))</f>
        <v/>
      </c>
      <c r="H20" s="134" t="e">
        <f>IF(G20=0,"",VLOOKUP($B20,Activity!$A:$V,16,FALSE))</f>
        <v>#N/A</v>
      </c>
      <c r="I20" s="134" t="str">
        <f>IF(B20=0,"",VLOOKUP($B20,Activity!$A:$V,19,FALSE))</f>
        <v/>
      </c>
      <c r="J20" s="133" t="str">
        <f>IF(B20=0,"",IF(VLOOKUP($B20,Activity!$A:$V,22,FALSE)=0,"",VLOOKUP($B20,Activity!$A:$V,22,FALSE)))</f>
        <v/>
      </c>
      <c r="K20" s="133" t="str">
        <f>IF(B20=0,"",IF(VLOOKUP($B20,Activity!$A:$W,24,FALSE)=0,"",VLOOKUP($B20,Activity!$A:$W,24,FALSE)))</f>
        <v/>
      </c>
    </row>
    <row r="21" spans="1:11" x14ac:dyDescent="0.3">
      <c r="A21" s="133">
        <f t="shared" si="0"/>
        <v>15</v>
      </c>
      <c r="B21" s="133">
        <f>_xlfn.MAXIFS(Activity!A:A,Activity!D:D,A21,Activity!S:S,"Yes")</f>
        <v>0</v>
      </c>
      <c r="C21" s="134" t="str">
        <f>IF(B21=0,"",VLOOKUP($B21,Activity!$A:$U,20,FALSE))</f>
        <v/>
      </c>
      <c r="D21" s="133" t="str">
        <f>IF(B21=0,"",VLOOKUP($B21,Activity!$A:$V,8,FALSE))</f>
        <v/>
      </c>
      <c r="E21" s="133" t="str">
        <f>IF(B21=0,"",VLOOKUP($B21,Activity!$A:$V,6,FALSE))</f>
        <v/>
      </c>
      <c r="F21" s="133" t="str">
        <f>IF(B21=0,"",VLOOKUP($B21,Activity!$A:$V,7,FALSE))</f>
        <v/>
      </c>
      <c r="G21" s="133" t="str">
        <f>IF(B21=0,"",VLOOKUP($B21,Activity!$A:$V,10,FALSE))</f>
        <v/>
      </c>
      <c r="H21" s="134" t="e">
        <f>IF(G21=0,"",VLOOKUP($B21,Activity!$A:$V,16,FALSE))</f>
        <v>#N/A</v>
      </c>
      <c r="I21" s="134" t="str">
        <f>IF(B21=0,"",VLOOKUP($B21,Activity!$A:$V,19,FALSE))</f>
        <v/>
      </c>
      <c r="J21" s="133" t="str">
        <f>IF(B21=0,"",IF(VLOOKUP($B21,Activity!$A:$V,22,FALSE)=0,"",VLOOKUP($B21,Activity!$A:$V,22,FALSE)))</f>
        <v/>
      </c>
      <c r="K21" s="133" t="str">
        <f>IF(B21=0,"",IF(VLOOKUP($B21,Activity!$A:$W,24,FALSE)=0,"",VLOOKUP($B21,Activity!$A:$W,24,FALSE)))</f>
        <v/>
      </c>
    </row>
    <row r="22" spans="1:11" x14ac:dyDescent="0.3">
      <c r="A22" s="133">
        <f t="shared" si="0"/>
        <v>16</v>
      </c>
      <c r="B22" s="133">
        <f>_xlfn.MAXIFS(Activity!A:A,Activity!D:D,A22,Activity!S:S,"Yes")</f>
        <v>0</v>
      </c>
      <c r="C22" s="134" t="str">
        <f>IF(B22=0,"",VLOOKUP($B22,Activity!$A:$U,20,FALSE))</f>
        <v/>
      </c>
      <c r="D22" s="133" t="str">
        <f>IF(B22=0,"",VLOOKUP($B22,Activity!$A:$V,8,FALSE))</f>
        <v/>
      </c>
      <c r="E22" s="133" t="str">
        <f>IF(B22=0,"",VLOOKUP($B22,Activity!$A:$V,6,FALSE))</f>
        <v/>
      </c>
      <c r="F22" s="133" t="str">
        <f>IF(B22=0,"",VLOOKUP($B22,Activity!$A:$V,7,FALSE))</f>
        <v/>
      </c>
      <c r="G22" s="133" t="str">
        <f>IF(B22=0,"",VLOOKUP($B22,Activity!$A:$V,10,FALSE))</f>
        <v/>
      </c>
      <c r="H22" s="134" t="e">
        <f>IF(G22=0,"",VLOOKUP($B22,Activity!$A:$V,16,FALSE))</f>
        <v>#N/A</v>
      </c>
      <c r="I22" s="134" t="str">
        <f>IF(B22=0,"",VLOOKUP($B22,Activity!$A:$V,19,FALSE))</f>
        <v/>
      </c>
      <c r="J22" s="133" t="str">
        <f>IF(B22=0,"",IF(VLOOKUP($B22,Activity!$A:$V,22,FALSE)=0,"",VLOOKUP($B22,Activity!$A:$V,22,FALSE)))</f>
        <v/>
      </c>
      <c r="K22" s="133" t="str">
        <f>IF(B22=0,"",IF(VLOOKUP($B22,Activity!$A:$W,24,FALSE)=0,"",VLOOKUP($B22,Activity!$A:$W,24,FALSE)))</f>
        <v/>
      </c>
    </row>
    <row r="23" spans="1:11" x14ac:dyDescent="0.3">
      <c r="A23" s="133">
        <f t="shared" ref="A23:A86" si="1">A22+1</f>
        <v>17</v>
      </c>
      <c r="B23" s="133">
        <f>_xlfn.MAXIFS(Activity!A:A,Activity!D:D,A23,Activity!S:S,"Yes")</f>
        <v>0</v>
      </c>
      <c r="C23" s="134" t="str">
        <f>IF(B23=0,"",VLOOKUP($B23,Activity!$A:$U,20,FALSE))</f>
        <v/>
      </c>
      <c r="D23" s="133" t="str">
        <f>IF(B23=0,"",VLOOKUP($B23,Activity!$A:$V,8,FALSE))</f>
        <v/>
      </c>
      <c r="E23" s="133" t="str">
        <f>IF(B23=0,"",VLOOKUP($B23,Activity!$A:$V,6,FALSE))</f>
        <v/>
      </c>
      <c r="F23" s="133" t="str">
        <f>IF(B23=0,"",VLOOKUP($B23,Activity!$A:$V,7,FALSE))</f>
        <v/>
      </c>
      <c r="G23" s="133" t="str">
        <f>IF(B23=0,"",VLOOKUP($B23,Activity!$A:$V,10,FALSE))</f>
        <v/>
      </c>
      <c r="H23" s="134" t="e">
        <f>IF(G23=0,"",VLOOKUP($B23,Activity!$A:$V,16,FALSE))</f>
        <v>#N/A</v>
      </c>
      <c r="I23" s="134" t="str">
        <f>IF(B23=0,"",VLOOKUP($B23,Activity!$A:$V,19,FALSE))</f>
        <v/>
      </c>
      <c r="J23" s="133" t="str">
        <f>IF(B23=0,"",IF(VLOOKUP($B23,Activity!$A:$V,22,FALSE)=0,"",VLOOKUP($B23,Activity!$A:$V,22,FALSE)))</f>
        <v/>
      </c>
      <c r="K23" s="133" t="str">
        <f>IF(B23=0,"",IF(VLOOKUP($B23,Activity!$A:$W,24,FALSE)=0,"",VLOOKUP($B23,Activity!$A:$W,24,FALSE)))</f>
        <v/>
      </c>
    </row>
    <row r="24" spans="1:11" x14ac:dyDescent="0.3">
      <c r="A24" s="133">
        <f t="shared" si="1"/>
        <v>18</v>
      </c>
      <c r="B24" s="133">
        <f>_xlfn.MAXIFS(Activity!A:A,Activity!D:D,A24,Activity!S:S,"Yes")</f>
        <v>0</v>
      </c>
      <c r="C24" s="134" t="str">
        <f>IF(B24=0,"",VLOOKUP($B24,Activity!$A:$U,20,FALSE))</f>
        <v/>
      </c>
      <c r="D24" s="133" t="str">
        <f>IF(B24=0,"",VLOOKUP($B24,Activity!$A:$V,8,FALSE))</f>
        <v/>
      </c>
      <c r="E24" s="133" t="str">
        <f>IF(B24=0,"",VLOOKUP($B24,Activity!$A:$V,6,FALSE))</f>
        <v/>
      </c>
      <c r="F24" s="133" t="str">
        <f>IF(B24=0,"",VLOOKUP($B24,Activity!$A:$V,7,FALSE))</f>
        <v/>
      </c>
      <c r="G24" s="133" t="str">
        <f>IF(B24=0,"",VLOOKUP($B24,Activity!$A:$V,10,FALSE))</f>
        <v/>
      </c>
      <c r="H24" s="134" t="e">
        <f>IF(G24=0,"",VLOOKUP($B24,Activity!$A:$V,16,FALSE))</f>
        <v>#N/A</v>
      </c>
      <c r="I24" s="134" t="str">
        <f>IF(B24=0,"",VLOOKUP($B24,Activity!$A:$V,19,FALSE))</f>
        <v/>
      </c>
      <c r="J24" s="133" t="str">
        <f>IF(B24=0,"",IF(VLOOKUP($B24,Activity!$A:$V,22,FALSE)=0,"",VLOOKUP($B24,Activity!$A:$V,22,FALSE)))</f>
        <v/>
      </c>
      <c r="K24" s="133" t="str">
        <f>IF(B24=0,"",IF(VLOOKUP($B24,Activity!$A:$W,24,FALSE)=0,"",VLOOKUP($B24,Activity!$A:$W,24,FALSE)))</f>
        <v/>
      </c>
    </row>
    <row r="25" spans="1:11" x14ac:dyDescent="0.3">
      <c r="A25" s="133">
        <f t="shared" si="1"/>
        <v>19</v>
      </c>
      <c r="B25" s="133">
        <f>_xlfn.MAXIFS(Activity!A:A,Activity!D:D,A25,Activity!S:S,"Yes")</f>
        <v>0</v>
      </c>
      <c r="C25" s="134" t="str">
        <f>IF(B25=0,"",VLOOKUP($B25,Activity!$A:$U,20,FALSE))</f>
        <v/>
      </c>
      <c r="D25" s="133" t="str">
        <f>IF(B25=0,"",VLOOKUP($B25,Activity!$A:$V,8,FALSE))</f>
        <v/>
      </c>
      <c r="E25" s="133" t="str">
        <f>IF(B25=0,"",VLOOKUP($B25,Activity!$A:$V,6,FALSE))</f>
        <v/>
      </c>
      <c r="F25" s="133" t="str">
        <f>IF(B25=0,"",VLOOKUP($B25,Activity!$A:$V,7,FALSE))</f>
        <v/>
      </c>
      <c r="G25" s="133" t="str">
        <f>IF(B25=0,"",VLOOKUP($B25,Activity!$A:$V,10,FALSE))</f>
        <v/>
      </c>
      <c r="H25" s="134" t="e">
        <f>IF(G25=0,"",VLOOKUP($B25,Activity!$A:$V,16,FALSE))</f>
        <v>#N/A</v>
      </c>
      <c r="I25" s="134" t="str">
        <f>IF(B25=0,"",VLOOKUP($B25,Activity!$A:$V,19,FALSE))</f>
        <v/>
      </c>
      <c r="J25" s="133" t="str">
        <f>IF(B25=0,"",IF(VLOOKUP($B25,Activity!$A:$V,22,FALSE)=0,"",VLOOKUP($B25,Activity!$A:$V,22,FALSE)))</f>
        <v/>
      </c>
      <c r="K25" s="133" t="str">
        <f>IF(B25=0,"",IF(VLOOKUP($B25,Activity!$A:$W,24,FALSE)=0,"",VLOOKUP($B25,Activity!$A:$W,24,FALSE)))</f>
        <v/>
      </c>
    </row>
    <row r="26" spans="1:11" x14ac:dyDescent="0.3">
      <c r="A26" s="133">
        <f t="shared" si="1"/>
        <v>20</v>
      </c>
      <c r="B26" s="133">
        <f>_xlfn.MAXIFS(Activity!A:A,Activity!D:D,A26,Activity!S:S,"Yes")</f>
        <v>0</v>
      </c>
      <c r="C26" s="134" t="str">
        <f>IF(B26=0,"",VLOOKUP($B26,Activity!$A:$U,20,FALSE))</f>
        <v/>
      </c>
      <c r="D26" s="133" t="str">
        <f>IF(B26=0,"",VLOOKUP($B26,Activity!$A:$V,8,FALSE))</f>
        <v/>
      </c>
      <c r="E26" s="133" t="str">
        <f>IF(B26=0,"",VLOOKUP($B26,Activity!$A:$V,6,FALSE))</f>
        <v/>
      </c>
      <c r="F26" s="133" t="str">
        <f>IF(B26=0,"",VLOOKUP($B26,Activity!$A:$V,7,FALSE))</f>
        <v/>
      </c>
      <c r="G26" s="133" t="str">
        <f>IF(B26=0,"",VLOOKUP($B26,Activity!$A:$V,10,FALSE))</f>
        <v/>
      </c>
      <c r="H26" s="134" t="e">
        <f>IF(G26=0,"",VLOOKUP($B26,Activity!$A:$V,16,FALSE))</f>
        <v>#N/A</v>
      </c>
      <c r="I26" s="134" t="str">
        <f>IF(B26=0,"",VLOOKUP($B26,Activity!$A:$V,19,FALSE))</f>
        <v/>
      </c>
      <c r="J26" s="133" t="str">
        <f>IF(B26=0,"",IF(VLOOKUP($B26,Activity!$A:$V,22,FALSE)=0,"",VLOOKUP($B26,Activity!$A:$V,22,FALSE)))</f>
        <v/>
      </c>
      <c r="K26" s="133" t="str">
        <f>IF(B26=0,"",IF(VLOOKUP($B26,Activity!$A:$W,24,FALSE)=0,"",VLOOKUP($B26,Activity!$A:$W,24,FALSE)))</f>
        <v/>
      </c>
    </row>
    <row r="27" spans="1:11" x14ac:dyDescent="0.3">
      <c r="A27" s="133">
        <f t="shared" si="1"/>
        <v>21</v>
      </c>
      <c r="B27" s="133">
        <f>_xlfn.MAXIFS(Activity!A:A,Activity!D:D,A27,Activity!S:S,"Yes")</f>
        <v>0</v>
      </c>
      <c r="C27" s="134" t="str">
        <f>IF(B27=0,"",VLOOKUP($B27,Activity!$A:$U,20,FALSE))</f>
        <v/>
      </c>
      <c r="D27" s="133" t="str">
        <f>IF(B27=0,"",VLOOKUP($B27,Activity!$A:$V,8,FALSE))</f>
        <v/>
      </c>
      <c r="E27" s="133" t="str">
        <f>IF(B27=0,"",VLOOKUP($B27,Activity!$A:$V,6,FALSE))</f>
        <v/>
      </c>
      <c r="F27" s="133" t="str">
        <f>IF(B27=0,"",VLOOKUP($B27,Activity!$A:$V,7,FALSE))</f>
        <v/>
      </c>
      <c r="G27" s="133" t="str">
        <f>IF(B27=0,"",VLOOKUP($B27,Activity!$A:$V,10,FALSE))</f>
        <v/>
      </c>
      <c r="H27" s="134" t="e">
        <f>IF(G27=0,"",VLOOKUP($B27,Activity!$A:$V,16,FALSE))</f>
        <v>#N/A</v>
      </c>
      <c r="I27" s="134" t="str">
        <f>IF(B27=0,"",VLOOKUP($B27,Activity!$A:$V,19,FALSE))</f>
        <v/>
      </c>
      <c r="J27" s="133" t="str">
        <f>IF(B27=0,"",IF(VLOOKUP($B27,Activity!$A:$V,22,FALSE)=0,"",VLOOKUP($B27,Activity!$A:$V,22,FALSE)))</f>
        <v/>
      </c>
      <c r="K27" s="133" t="str">
        <f>IF(B27=0,"",IF(VLOOKUP($B27,Activity!$A:$W,24,FALSE)=0,"",VLOOKUP($B27,Activity!$A:$W,24,FALSE)))</f>
        <v/>
      </c>
    </row>
    <row r="28" spans="1:11" x14ac:dyDescent="0.3">
      <c r="A28" s="133">
        <f t="shared" si="1"/>
        <v>22</v>
      </c>
      <c r="B28" s="133">
        <f>_xlfn.MAXIFS(Activity!A:A,Activity!D:D,A28,Activity!S:S,"Yes")</f>
        <v>0</v>
      </c>
      <c r="C28" s="134" t="str">
        <f>IF(B28=0,"",VLOOKUP($B28,Activity!$A:$U,20,FALSE))</f>
        <v/>
      </c>
      <c r="D28" s="133" t="str">
        <f>IF(B28=0,"",VLOOKUP($B28,Activity!$A:$V,8,FALSE))</f>
        <v/>
      </c>
      <c r="E28" s="133" t="str">
        <f>IF(B28=0,"",VLOOKUP($B28,Activity!$A:$V,6,FALSE))</f>
        <v/>
      </c>
      <c r="F28" s="133" t="str">
        <f>IF(B28=0,"",VLOOKUP($B28,Activity!$A:$V,7,FALSE))</f>
        <v/>
      </c>
      <c r="G28" s="133" t="str">
        <f>IF(B28=0,"",VLOOKUP($B28,Activity!$A:$V,10,FALSE))</f>
        <v/>
      </c>
      <c r="H28" s="134" t="e">
        <f>IF(G28=0,"",VLOOKUP($B28,Activity!$A:$V,16,FALSE))</f>
        <v>#N/A</v>
      </c>
      <c r="I28" s="134" t="str">
        <f>IF(B28=0,"",VLOOKUP($B28,Activity!$A:$V,19,FALSE))</f>
        <v/>
      </c>
      <c r="J28" s="133" t="str">
        <f>IF(B28=0,"",IF(VLOOKUP($B28,Activity!$A:$V,22,FALSE)=0,"",VLOOKUP($B28,Activity!$A:$V,22,FALSE)))</f>
        <v/>
      </c>
      <c r="K28" s="133" t="str">
        <f>IF(B28=0,"",IF(VLOOKUP($B28,Activity!$A:$W,24,FALSE)=0,"",VLOOKUP($B28,Activity!$A:$W,24,FALSE)))</f>
        <v/>
      </c>
    </row>
    <row r="29" spans="1:11" x14ac:dyDescent="0.3">
      <c r="A29" s="133">
        <f t="shared" si="1"/>
        <v>23</v>
      </c>
      <c r="B29" s="133">
        <f>_xlfn.MAXIFS(Activity!A:A,Activity!D:D,A29,Activity!S:S,"Yes")</f>
        <v>0</v>
      </c>
      <c r="C29" s="134" t="str">
        <f>IF(B29=0,"",VLOOKUP($B29,Activity!$A:$U,20,FALSE))</f>
        <v/>
      </c>
      <c r="D29" s="133" t="str">
        <f>IF(B29=0,"",VLOOKUP($B29,Activity!$A:$V,8,FALSE))</f>
        <v/>
      </c>
      <c r="E29" s="133" t="str">
        <f>IF(B29=0,"",VLOOKUP($B29,Activity!$A:$V,6,FALSE))</f>
        <v/>
      </c>
      <c r="F29" s="133" t="str">
        <f>IF(B29=0,"",VLOOKUP($B29,Activity!$A:$V,7,FALSE))</f>
        <v/>
      </c>
      <c r="G29" s="133" t="str">
        <f>IF(B29=0,"",VLOOKUP($B29,Activity!$A:$V,10,FALSE))</f>
        <v/>
      </c>
      <c r="H29" s="134" t="e">
        <f>IF(G29=0,"",VLOOKUP($B29,Activity!$A:$V,16,FALSE))</f>
        <v>#N/A</v>
      </c>
      <c r="I29" s="134" t="str">
        <f>IF(B29=0,"",VLOOKUP($B29,Activity!$A:$V,19,FALSE))</f>
        <v/>
      </c>
      <c r="J29" s="133" t="str">
        <f>IF(B29=0,"",IF(VLOOKUP($B29,Activity!$A:$V,22,FALSE)=0,"",VLOOKUP($B29,Activity!$A:$V,22,FALSE)))</f>
        <v/>
      </c>
      <c r="K29" s="133" t="str">
        <f>IF(B29=0,"",IF(VLOOKUP($B29,Activity!$A:$W,24,FALSE)=0,"",VLOOKUP($B29,Activity!$A:$W,24,FALSE)))</f>
        <v/>
      </c>
    </row>
    <row r="30" spans="1:11" x14ac:dyDescent="0.3">
      <c r="A30" s="133">
        <f t="shared" si="1"/>
        <v>24</v>
      </c>
      <c r="B30" s="133">
        <f>_xlfn.MAXIFS(Activity!A:A,Activity!D:D,A30,Activity!S:S,"Yes")</f>
        <v>0</v>
      </c>
      <c r="C30" s="134" t="str">
        <f>IF(B30=0,"",VLOOKUP($B30,Activity!$A:$U,20,FALSE))</f>
        <v/>
      </c>
      <c r="D30" s="133" t="str">
        <f>IF(B30=0,"",VLOOKUP($B30,Activity!$A:$V,8,FALSE))</f>
        <v/>
      </c>
      <c r="E30" s="133" t="str">
        <f>IF(B30=0,"",VLOOKUP($B30,Activity!$A:$V,6,FALSE))</f>
        <v/>
      </c>
      <c r="F30" s="133" t="str">
        <f>IF(B30=0,"",VLOOKUP($B30,Activity!$A:$V,7,FALSE))</f>
        <v/>
      </c>
      <c r="G30" s="133" t="str">
        <f>IF(B30=0,"",VLOOKUP($B30,Activity!$A:$V,10,FALSE))</f>
        <v/>
      </c>
      <c r="H30" s="134" t="e">
        <f>IF(G30=0,"",VLOOKUP($B30,Activity!$A:$V,16,FALSE))</f>
        <v>#N/A</v>
      </c>
      <c r="I30" s="134" t="str">
        <f>IF(B30=0,"",VLOOKUP($B30,Activity!$A:$V,19,FALSE))</f>
        <v/>
      </c>
      <c r="J30" s="133" t="str">
        <f>IF(B30=0,"",IF(VLOOKUP($B30,Activity!$A:$V,22,FALSE)=0,"",VLOOKUP($B30,Activity!$A:$V,22,FALSE)))</f>
        <v/>
      </c>
      <c r="K30" s="133" t="str">
        <f>IF(B30=0,"",IF(VLOOKUP($B30,Activity!$A:$W,24,FALSE)=0,"",VLOOKUP($B30,Activity!$A:$W,24,FALSE)))</f>
        <v/>
      </c>
    </row>
    <row r="31" spans="1:11" x14ac:dyDescent="0.3">
      <c r="A31" s="133">
        <f t="shared" si="1"/>
        <v>25</v>
      </c>
      <c r="B31" s="133">
        <f>_xlfn.MAXIFS(Activity!A:A,Activity!D:D,A31,Activity!S:S,"Yes")</f>
        <v>0</v>
      </c>
      <c r="C31" s="134" t="str">
        <f>IF(B31=0,"",VLOOKUP($B31,Activity!$A:$U,20,FALSE))</f>
        <v/>
      </c>
      <c r="D31" s="133" t="str">
        <f>IF(B31=0,"",VLOOKUP($B31,Activity!$A:$V,8,FALSE))</f>
        <v/>
      </c>
      <c r="E31" s="133" t="str">
        <f>IF(B31=0,"",VLOOKUP($B31,Activity!$A:$V,6,FALSE))</f>
        <v/>
      </c>
      <c r="F31" s="133" t="str">
        <f>IF(B31=0,"",VLOOKUP($B31,Activity!$A:$V,7,FALSE))</f>
        <v/>
      </c>
      <c r="G31" s="133" t="str">
        <f>IF(B31=0,"",VLOOKUP($B31,Activity!$A:$V,10,FALSE))</f>
        <v/>
      </c>
      <c r="H31" s="134" t="e">
        <f>IF(G31=0,"",VLOOKUP($B31,Activity!$A:$V,16,FALSE))</f>
        <v>#N/A</v>
      </c>
      <c r="I31" s="134" t="str">
        <f>IF(B31=0,"",VLOOKUP($B31,Activity!$A:$V,19,FALSE))</f>
        <v/>
      </c>
      <c r="J31" s="133" t="str">
        <f>IF(B31=0,"",IF(VLOOKUP($B31,Activity!$A:$V,22,FALSE)=0,"",VLOOKUP($B31,Activity!$A:$V,22,FALSE)))</f>
        <v/>
      </c>
      <c r="K31" s="133" t="str">
        <f>IF(B31=0,"",IF(VLOOKUP($B31,Activity!$A:$W,24,FALSE)=0,"",VLOOKUP($B31,Activity!$A:$W,24,FALSE)))</f>
        <v/>
      </c>
    </row>
    <row r="32" spans="1:11" x14ac:dyDescent="0.3">
      <c r="A32" s="133">
        <f t="shared" si="1"/>
        <v>26</v>
      </c>
      <c r="B32" s="133">
        <f>_xlfn.MAXIFS(Activity!A:A,Activity!D:D,A32,Activity!S:S,"Yes")</f>
        <v>0</v>
      </c>
      <c r="C32" s="134" t="str">
        <f>IF(B32=0,"",VLOOKUP($B32,Activity!$A:$U,20,FALSE))</f>
        <v/>
      </c>
      <c r="D32" s="133" t="str">
        <f>IF(B32=0,"",VLOOKUP($B32,Activity!$A:$V,8,FALSE))</f>
        <v/>
      </c>
      <c r="E32" s="133" t="str">
        <f>IF(B32=0,"",VLOOKUP($B32,Activity!$A:$V,6,FALSE))</f>
        <v/>
      </c>
      <c r="F32" s="133" t="str">
        <f>IF(B32=0,"",VLOOKUP($B32,Activity!$A:$V,7,FALSE))</f>
        <v/>
      </c>
      <c r="G32" s="133" t="str">
        <f>IF(B32=0,"",VLOOKUP($B32,Activity!$A:$V,10,FALSE))</f>
        <v/>
      </c>
      <c r="H32" s="134" t="e">
        <f>IF(G32=0,"",VLOOKUP($B32,Activity!$A:$V,16,FALSE))</f>
        <v>#N/A</v>
      </c>
      <c r="I32" s="134" t="str">
        <f>IF(B32=0,"",VLOOKUP($B32,Activity!$A:$V,19,FALSE))</f>
        <v/>
      </c>
      <c r="J32" s="133" t="str">
        <f>IF(B32=0,"",IF(VLOOKUP($B32,Activity!$A:$V,22,FALSE)=0,"",VLOOKUP($B32,Activity!$A:$V,22,FALSE)))</f>
        <v/>
      </c>
      <c r="K32" s="133" t="str">
        <f>IF(B32=0,"",IF(VLOOKUP($B32,Activity!$A:$W,24,FALSE)=0,"",VLOOKUP($B32,Activity!$A:$W,24,FALSE)))</f>
        <v/>
      </c>
    </row>
    <row r="33" spans="1:11" x14ac:dyDescent="0.3">
      <c r="A33" s="133">
        <f t="shared" si="1"/>
        <v>27</v>
      </c>
      <c r="B33" s="133">
        <f>_xlfn.MAXIFS(Activity!A:A,Activity!D:D,A33,Activity!S:S,"Yes")</f>
        <v>0</v>
      </c>
      <c r="C33" s="134" t="str">
        <f>IF(B33=0,"",VLOOKUP($B33,Activity!$A:$U,20,FALSE))</f>
        <v/>
      </c>
      <c r="D33" s="133" t="str">
        <f>IF(B33=0,"",VLOOKUP($B33,Activity!$A:$V,8,FALSE))</f>
        <v/>
      </c>
      <c r="E33" s="133" t="str">
        <f>IF(B33=0,"",VLOOKUP($B33,Activity!$A:$V,6,FALSE))</f>
        <v/>
      </c>
      <c r="F33" s="133" t="str">
        <f>IF(B33=0,"",VLOOKUP($B33,Activity!$A:$V,7,FALSE))</f>
        <v/>
      </c>
      <c r="G33" s="133" t="str">
        <f>IF(B33=0,"",VLOOKUP($B33,Activity!$A:$V,10,FALSE))</f>
        <v/>
      </c>
      <c r="H33" s="134" t="e">
        <f>IF(G33=0,"",VLOOKUP($B33,Activity!$A:$V,16,FALSE))</f>
        <v>#N/A</v>
      </c>
      <c r="I33" s="134" t="str">
        <f>IF(B33=0,"",VLOOKUP($B33,Activity!$A:$V,19,FALSE))</f>
        <v/>
      </c>
      <c r="J33" s="133" t="str">
        <f>IF(B33=0,"",IF(VLOOKUP($B33,Activity!$A:$V,22,FALSE)=0,"",VLOOKUP($B33,Activity!$A:$V,22,FALSE)))</f>
        <v/>
      </c>
      <c r="K33" s="133" t="str">
        <f>IF(B33=0,"",IF(VLOOKUP($B33,Activity!$A:$W,24,FALSE)=0,"",VLOOKUP($B33,Activity!$A:$W,24,FALSE)))</f>
        <v/>
      </c>
    </row>
    <row r="34" spans="1:11" x14ac:dyDescent="0.3">
      <c r="A34" s="133">
        <f t="shared" si="1"/>
        <v>28</v>
      </c>
      <c r="B34" s="133">
        <f>_xlfn.MAXIFS(Activity!A:A,Activity!D:D,A34,Activity!S:S,"Yes")</f>
        <v>0</v>
      </c>
      <c r="C34" s="134" t="str">
        <f>IF(B34=0,"",VLOOKUP($B34,Activity!$A:$U,20,FALSE))</f>
        <v/>
      </c>
      <c r="D34" s="133" t="str">
        <f>IF(B34=0,"",VLOOKUP($B34,Activity!$A:$V,8,FALSE))</f>
        <v/>
      </c>
      <c r="E34" s="133" t="str">
        <f>IF(B34=0,"",VLOOKUP($B34,Activity!$A:$V,6,FALSE))</f>
        <v/>
      </c>
      <c r="F34" s="133" t="str">
        <f>IF(B34=0,"",VLOOKUP($B34,Activity!$A:$V,7,FALSE))</f>
        <v/>
      </c>
      <c r="G34" s="133" t="str">
        <f>IF(B34=0,"",VLOOKUP($B34,Activity!$A:$V,10,FALSE))</f>
        <v/>
      </c>
      <c r="H34" s="134" t="e">
        <f>IF(G34=0,"",VLOOKUP($B34,Activity!$A:$V,16,FALSE))</f>
        <v>#N/A</v>
      </c>
      <c r="I34" s="134" t="str">
        <f>IF(B34=0,"",VLOOKUP($B34,Activity!$A:$V,19,FALSE))</f>
        <v/>
      </c>
      <c r="J34" s="133" t="str">
        <f>IF(B34=0,"",IF(VLOOKUP($B34,Activity!$A:$V,22,FALSE)=0,"",VLOOKUP($B34,Activity!$A:$V,22,FALSE)))</f>
        <v/>
      </c>
      <c r="K34" s="133" t="str">
        <f>IF(B34=0,"",IF(VLOOKUP($B34,Activity!$A:$W,24,FALSE)=0,"",VLOOKUP($B34,Activity!$A:$W,24,FALSE)))</f>
        <v/>
      </c>
    </row>
    <row r="35" spans="1:11" x14ac:dyDescent="0.3">
      <c r="A35" s="133">
        <f t="shared" si="1"/>
        <v>29</v>
      </c>
      <c r="B35" s="133">
        <f>_xlfn.MAXIFS(Activity!A:A,Activity!D:D,A35,Activity!S:S,"Yes")</f>
        <v>0</v>
      </c>
      <c r="C35" s="134" t="str">
        <f>IF(B35=0,"",VLOOKUP($B35,Activity!$A:$U,20,FALSE))</f>
        <v/>
      </c>
      <c r="D35" s="133" t="str">
        <f>IF(B35=0,"",VLOOKUP($B35,Activity!$A:$V,8,FALSE))</f>
        <v/>
      </c>
      <c r="E35" s="133" t="str">
        <f>IF(B35=0,"",VLOOKUP($B35,Activity!$A:$V,6,FALSE))</f>
        <v/>
      </c>
      <c r="F35" s="133" t="str">
        <f>IF(B35=0,"",VLOOKUP($B35,Activity!$A:$V,7,FALSE))</f>
        <v/>
      </c>
      <c r="G35" s="133" t="str">
        <f>IF(B35=0,"",VLOOKUP($B35,Activity!$A:$V,10,FALSE))</f>
        <v/>
      </c>
      <c r="H35" s="134" t="e">
        <f>IF(G35=0,"",VLOOKUP($B35,Activity!$A:$V,16,FALSE))</f>
        <v>#N/A</v>
      </c>
      <c r="I35" s="134" t="str">
        <f>IF(B35=0,"",VLOOKUP($B35,Activity!$A:$V,19,FALSE))</f>
        <v/>
      </c>
      <c r="J35" s="133" t="str">
        <f>IF(B35=0,"",IF(VLOOKUP($B35,Activity!$A:$V,22,FALSE)=0,"",VLOOKUP($B35,Activity!$A:$V,22,FALSE)))</f>
        <v/>
      </c>
      <c r="K35" s="133" t="str">
        <f>IF(B35=0,"",IF(VLOOKUP($B35,Activity!$A:$W,24,FALSE)=0,"",VLOOKUP($B35,Activity!$A:$W,24,FALSE)))</f>
        <v/>
      </c>
    </row>
    <row r="36" spans="1:11" x14ac:dyDescent="0.3">
      <c r="A36" s="133">
        <f t="shared" si="1"/>
        <v>30</v>
      </c>
      <c r="B36" s="133">
        <f>_xlfn.MAXIFS(Activity!A:A,Activity!D:D,A36,Activity!S:S,"Yes")</f>
        <v>0</v>
      </c>
      <c r="C36" s="134" t="str">
        <f>IF(B36=0,"",VLOOKUP($B36,Activity!$A:$U,20,FALSE))</f>
        <v/>
      </c>
      <c r="D36" s="133" t="str">
        <f>IF(B36=0,"",VLOOKUP($B36,Activity!$A:$V,8,FALSE))</f>
        <v/>
      </c>
      <c r="E36" s="133" t="str">
        <f>IF(B36=0,"",VLOOKUP($B36,Activity!$A:$V,6,FALSE))</f>
        <v/>
      </c>
      <c r="F36" s="133" t="str">
        <f>IF(B36=0,"",VLOOKUP($B36,Activity!$A:$V,7,FALSE))</f>
        <v/>
      </c>
      <c r="G36" s="133" t="str">
        <f>IF(B36=0,"",VLOOKUP($B36,Activity!$A:$V,10,FALSE))</f>
        <v/>
      </c>
      <c r="H36" s="134" t="e">
        <f>IF(G36=0,"",VLOOKUP($B36,Activity!$A:$V,16,FALSE))</f>
        <v>#N/A</v>
      </c>
      <c r="I36" s="134" t="str">
        <f>IF(B36=0,"",VLOOKUP($B36,Activity!$A:$V,19,FALSE))</f>
        <v/>
      </c>
      <c r="J36" s="133" t="str">
        <f>IF(B36=0,"",IF(VLOOKUP($B36,Activity!$A:$V,22,FALSE)=0,"",VLOOKUP($B36,Activity!$A:$V,22,FALSE)))</f>
        <v/>
      </c>
      <c r="K36" s="133" t="str">
        <f>IF(B36=0,"",IF(VLOOKUP($B36,Activity!$A:$W,24,FALSE)=0,"",VLOOKUP($B36,Activity!$A:$W,24,FALSE)))</f>
        <v/>
      </c>
    </row>
    <row r="37" spans="1:11" x14ac:dyDescent="0.3">
      <c r="A37" s="133">
        <f t="shared" si="1"/>
        <v>31</v>
      </c>
      <c r="B37" s="133">
        <f>_xlfn.MAXIFS(Activity!A:A,Activity!D:D,A37,Activity!S:S,"Yes")</f>
        <v>0</v>
      </c>
      <c r="C37" s="134" t="str">
        <f>IF(B37=0,"",VLOOKUP($B37,Activity!$A:$U,20,FALSE))</f>
        <v/>
      </c>
      <c r="D37" s="133" t="str">
        <f>IF(B37=0,"",VLOOKUP($B37,Activity!$A:$V,8,FALSE))</f>
        <v/>
      </c>
      <c r="E37" s="133" t="str">
        <f>IF(B37=0,"",VLOOKUP($B37,Activity!$A:$V,6,FALSE))</f>
        <v/>
      </c>
      <c r="F37" s="133" t="str">
        <f>IF(B37=0,"",VLOOKUP($B37,Activity!$A:$V,7,FALSE))</f>
        <v/>
      </c>
      <c r="G37" s="133" t="str">
        <f>IF(B37=0,"",VLOOKUP($B37,Activity!$A:$V,10,FALSE))</f>
        <v/>
      </c>
      <c r="H37" s="134" t="e">
        <f>IF(G37=0,"",VLOOKUP($B37,Activity!$A:$V,16,FALSE))</f>
        <v>#N/A</v>
      </c>
      <c r="I37" s="134" t="str">
        <f>IF(B37=0,"",VLOOKUP($B37,Activity!$A:$V,19,FALSE))</f>
        <v/>
      </c>
      <c r="J37" s="133" t="str">
        <f>IF(B37=0,"",IF(VLOOKUP($B37,Activity!$A:$V,22,FALSE)=0,"",VLOOKUP($B37,Activity!$A:$V,22,FALSE)))</f>
        <v/>
      </c>
      <c r="K37" s="133" t="str">
        <f>IF(B37=0,"",IF(VLOOKUP($B37,Activity!$A:$W,24,FALSE)=0,"",VLOOKUP($B37,Activity!$A:$W,24,FALSE)))</f>
        <v/>
      </c>
    </row>
    <row r="38" spans="1:11" x14ac:dyDescent="0.3">
      <c r="A38" s="133">
        <f t="shared" si="1"/>
        <v>32</v>
      </c>
      <c r="B38" s="133">
        <f>_xlfn.MAXIFS(Activity!A:A,Activity!D:D,A38,Activity!S:S,"Yes")</f>
        <v>0</v>
      </c>
      <c r="C38" s="134" t="str">
        <f>IF(B38=0,"",VLOOKUP($B38,Activity!$A:$U,20,FALSE))</f>
        <v/>
      </c>
      <c r="D38" s="133" t="str">
        <f>IF(B38=0,"",VLOOKUP($B38,Activity!$A:$V,8,FALSE))</f>
        <v/>
      </c>
      <c r="E38" s="133" t="str">
        <f>IF(B38=0,"",VLOOKUP($B38,Activity!$A:$V,6,FALSE))</f>
        <v/>
      </c>
      <c r="F38" s="133" t="str">
        <f>IF(B38=0,"",VLOOKUP($B38,Activity!$A:$V,7,FALSE))</f>
        <v/>
      </c>
      <c r="G38" s="133" t="str">
        <f>IF(B38=0,"",VLOOKUP($B38,Activity!$A:$V,10,FALSE))</f>
        <v/>
      </c>
      <c r="H38" s="134" t="e">
        <f>IF(G38=0,"",VLOOKUP($B38,Activity!$A:$V,16,FALSE))</f>
        <v>#N/A</v>
      </c>
      <c r="I38" s="134" t="str">
        <f>IF(B38=0,"",VLOOKUP($B38,Activity!$A:$V,19,FALSE))</f>
        <v/>
      </c>
      <c r="J38" s="133" t="str">
        <f>IF(B38=0,"",IF(VLOOKUP($B38,Activity!$A:$V,22,FALSE)=0,"",VLOOKUP($B38,Activity!$A:$V,22,FALSE)))</f>
        <v/>
      </c>
      <c r="K38" s="133" t="str">
        <f>IF(B38=0,"",IF(VLOOKUP($B38,Activity!$A:$W,24,FALSE)=0,"",VLOOKUP($B38,Activity!$A:$W,24,FALSE)))</f>
        <v/>
      </c>
    </row>
    <row r="39" spans="1:11" x14ac:dyDescent="0.3">
      <c r="A39" s="133">
        <f t="shared" si="1"/>
        <v>33</v>
      </c>
      <c r="B39" s="133">
        <f>_xlfn.MAXIFS(Activity!A:A,Activity!D:D,A39,Activity!S:S,"Yes")</f>
        <v>0</v>
      </c>
      <c r="C39" s="134" t="str">
        <f>IF(B39=0,"",VLOOKUP($B39,Activity!$A:$U,20,FALSE))</f>
        <v/>
      </c>
      <c r="D39" s="133" t="str">
        <f>IF(B39=0,"",VLOOKUP($B39,Activity!$A:$V,8,FALSE))</f>
        <v/>
      </c>
      <c r="E39" s="133" t="str">
        <f>IF(B39=0,"",VLOOKUP($B39,Activity!$A:$V,6,FALSE))</f>
        <v/>
      </c>
      <c r="F39" s="133" t="str">
        <f>IF(B39=0,"",VLOOKUP($B39,Activity!$A:$V,7,FALSE))</f>
        <v/>
      </c>
      <c r="G39" s="133" t="str">
        <f>IF(B39=0,"",VLOOKUP($B39,Activity!$A:$V,10,FALSE))</f>
        <v/>
      </c>
      <c r="H39" s="134" t="e">
        <f>IF(G39=0,"",VLOOKUP($B39,Activity!$A:$V,16,FALSE))</f>
        <v>#N/A</v>
      </c>
      <c r="I39" s="134" t="str">
        <f>IF(B39=0,"",VLOOKUP($B39,Activity!$A:$V,19,FALSE))</f>
        <v/>
      </c>
      <c r="J39" s="133" t="str">
        <f>IF(B39=0,"",IF(VLOOKUP($B39,Activity!$A:$V,22,FALSE)=0,"",VLOOKUP($B39,Activity!$A:$V,22,FALSE)))</f>
        <v/>
      </c>
      <c r="K39" s="133" t="str">
        <f>IF(B39=0,"",IF(VLOOKUP($B39,Activity!$A:$W,24,FALSE)=0,"",VLOOKUP($B39,Activity!$A:$W,24,FALSE)))</f>
        <v/>
      </c>
    </row>
    <row r="40" spans="1:11" x14ac:dyDescent="0.3">
      <c r="A40" s="133">
        <f t="shared" si="1"/>
        <v>34</v>
      </c>
      <c r="B40" s="133">
        <f>_xlfn.MAXIFS(Activity!A:A,Activity!D:D,A40,Activity!S:S,"Yes")</f>
        <v>0</v>
      </c>
      <c r="C40" s="134" t="str">
        <f>IF(B40=0,"",VLOOKUP($B40,Activity!$A:$U,20,FALSE))</f>
        <v/>
      </c>
      <c r="D40" s="133" t="str">
        <f>IF(B40=0,"",VLOOKUP($B40,Activity!$A:$V,8,FALSE))</f>
        <v/>
      </c>
      <c r="E40" s="133" t="str">
        <f>IF(B40=0,"",VLOOKUP($B40,Activity!$A:$V,6,FALSE))</f>
        <v/>
      </c>
      <c r="F40" s="133" t="str">
        <f>IF(B40=0,"",VLOOKUP($B40,Activity!$A:$V,7,FALSE))</f>
        <v/>
      </c>
      <c r="G40" s="133" t="str">
        <f>IF(B40=0,"",VLOOKUP($B40,Activity!$A:$V,10,FALSE))</f>
        <v/>
      </c>
      <c r="H40" s="134" t="e">
        <f>IF(G40=0,"",VLOOKUP($B40,Activity!$A:$V,16,FALSE))</f>
        <v>#N/A</v>
      </c>
      <c r="I40" s="134" t="str">
        <f>IF(B40=0,"",VLOOKUP($B40,Activity!$A:$V,19,FALSE))</f>
        <v/>
      </c>
      <c r="J40" s="133" t="str">
        <f>IF(B40=0,"",IF(VLOOKUP($B40,Activity!$A:$V,22,FALSE)=0,"",VLOOKUP($B40,Activity!$A:$V,22,FALSE)))</f>
        <v/>
      </c>
      <c r="K40" s="133" t="str">
        <f>IF(B40=0,"",IF(VLOOKUP($B40,Activity!$A:$W,24,FALSE)=0,"",VLOOKUP($B40,Activity!$A:$W,24,FALSE)))</f>
        <v/>
      </c>
    </row>
    <row r="41" spans="1:11" x14ac:dyDescent="0.3">
      <c r="A41" s="133">
        <f t="shared" si="1"/>
        <v>35</v>
      </c>
      <c r="B41" s="133">
        <f>_xlfn.MAXIFS(Activity!A:A,Activity!D:D,A41,Activity!S:S,"Yes")</f>
        <v>0</v>
      </c>
      <c r="C41" s="134" t="str">
        <f>IF(B41=0,"",VLOOKUP($B41,Activity!$A:$U,20,FALSE))</f>
        <v/>
      </c>
      <c r="D41" s="133" t="str">
        <f>IF(B41=0,"",VLOOKUP($B41,Activity!$A:$V,8,FALSE))</f>
        <v/>
      </c>
      <c r="E41" s="133" t="str">
        <f>IF(B41=0,"",VLOOKUP($B41,Activity!$A:$V,6,FALSE))</f>
        <v/>
      </c>
      <c r="F41" s="133" t="str">
        <f>IF(B41=0,"",VLOOKUP($B41,Activity!$A:$V,7,FALSE))</f>
        <v/>
      </c>
      <c r="G41" s="133" t="str">
        <f>IF(B41=0,"",VLOOKUP($B41,Activity!$A:$V,10,FALSE))</f>
        <v/>
      </c>
      <c r="H41" s="134" t="e">
        <f>IF(G41=0,"",VLOOKUP($B41,Activity!$A:$V,16,FALSE))</f>
        <v>#N/A</v>
      </c>
      <c r="I41" s="134" t="str">
        <f>IF(B41=0,"",VLOOKUP($B41,Activity!$A:$V,19,FALSE))</f>
        <v/>
      </c>
      <c r="J41" s="133" t="str">
        <f>IF(B41=0,"",IF(VLOOKUP($B41,Activity!$A:$V,22,FALSE)=0,"",VLOOKUP($B41,Activity!$A:$V,22,FALSE)))</f>
        <v/>
      </c>
      <c r="K41" s="133" t="str">
        <f>IF(B41=0,"",IF(VLOOKUP($B41,Activity!$A:$W,24,FALSE)=0,"",VLOOKUP($B41,Activity!$A:$W,24,FALSE)))</f>
        <v/>
      </c>
    </row>
    <row r="42" spans="1:11" x14ac:dyDescent="0.3">
      <c r="A42" s="133">
        <f t="shared" si="1"/>
        <v>36</v>
      </c>
      <c r="B42" s="133">
        <f>_xlfn.MAXIFS(Activity!A:A,Activity!D:D,A42,Activity!S:S,"Yes")</f>
        <v>0</v>
      </c>
      <c r="C42" s="134" t="str">
        <f>IF(B42=0,"",VLOOKUP($B42,Activity!$A:$U,20,FALSE))</f>
        <v/>
      </c>
      <c r="D42" s="133" t="str">
        <f>IF(B42=0,"",VLOOKUP($B42,Activity!$A:$V,8,FALSE))</f>
        <v/>
      </c>
      <c r="E42" s="133" t="str">
        <f>IF(B42=0,"",VLOOKUP($B42,Activity!$A:$V,6,FALSE))</f>
        <v/>
      </c>
      <c r="F42" s="133" t="str">
        <f>IF(B42=0,"",VLOOKUP($B42,Activity!$A:$V,7,FALSE))</f>
        <v/>
      </c>
      <c r="G42" s="133" t="str">
        <f>IF(B42=0,"",VLOOKUP($B42,Activity!$A:$V,10,FALSE))</f>
        <v/>
      </c>
      <c r="H42" s="134" t="e">
        <f>IF(G42=0,"",VLOOKUP($B42,Activity!$A:$V,16,FALSE))</f>
        <v>#N/A</v>
      </c>
      <c r="I42" s="134" t="str">
        <f>IF(B42=0,"",VLOOKUP($B42,Activity!$A:$V,19,FALSE))</f>
        <v/>
      </c>
      <c r="J42" s="133" t="str">
        <f>IF(B42=0,"",IF(VLOOKUP($B42,Activity!$A:$V,22,FALSE)=0,"",VLOOKUP($B42,Activity!$A:$V,22,FALSE)))</f>
        <v/>
      </c>
      <c r="K42" s="133" t="str">
        <f>IF(B42=0,"",IF(VLOOKUP($B42,Activity!$A:$W,24,FALSE)=0,"",VLOOKUP($B42,Activity!$A:$W,24,FALSE)))</f>
        <v/>
      </c>
    </row>
    <row r="43" spans="1:11" x14ac:dyDescent="0.3">
      <c r="A43" s="133">
        <f t="shared" si="1"/>
        <v>37</v>
      </c>
      <c r="B43" s="133">
        <f>_xlfn.MAXIFS(Activity!A:A,Activity!D:D,A43,Activity!S:S,"Yes")</f>
        <v>0</v>
      </c>
      <c r="C43" s="134" t="str">
        <f>IF(B43=0,"",VLOOKUP($B43,Activity!$A:$U,20,FALSE))</f>
        <v/>
      </c>
      <c r="D43" s="133" t="str">
        <f>IF(B43=0,"",VLOOKUP($B43,Activity!$A:$V,8,FALSE))</f>
        <v/>
      </c>
      <c r="E43" s="133" t="str">
        <f>IF(B43=0,"",VLOOKUP($B43,Activity!$A:$V,6,FALSE))</f>
        <v/>
      </c>
      <c r="F43" s="133" t="str">
        <f>IF(B43=0,"",VLOOKUP($B43,Activity!$A:$V,7,FALSE))</f>
        <v/>
      </c>
      <c r="G43" s="133" t="str">
        <f>IF(B43=0,"",VLOOKUP($B43,Activity!$A:$V,10,FALSE))</f>
        <v/>
      </c>
      <c r="H43" s="134" t="e">
        <f>IF(G43=0,"",VLOOKUP($B43,Activity!$A:$V,16,FALSE))</f>
        <v>#N/A</v>
      </c>
      <c r="I43" s="134" t="str">
        <f>IF(B43=0,"",VLOOKUP($B43,Activity!$A:$V,19,FALSE))</f>
        <v/>
      </c>
      <c r="J43" s="133" t="str">
        <f>IF(B43=0,"",IF(VLOOKUP($B43,Activity!$A:$V,22,FALSE)=0,"",VLOOKUP($B43,Activity!$A:$V,22,FALSE)))</f>
        <v/>
      </c>
      <c r="K43" s="133" t="str">
        <f>IF(B43=0,"",IF(VLOOKUP($B43,Activity!$A:$W,24,FALSE)=0,"",VLOOKUP($B43,Activity!$A:$W,24,FALSE)))</f>
        <v/>
      </c>
    </row>
    <row r="44" spans="1:11" x14ac:dyDescent="0.3">
      <c r="A44" s="133">
        <f t="shared" si="1"/>
        <v>38</v>
      </c>
      <c r="B44" s="133">
        <f>_xlfn.MAXIFS(Activity!A:A,Activity!D:D,A44,Activity!S:S,"Yes")</f>
        <v>0</v>
      </c>
      <c r="C44" s="134" t="str">
        <f>IF(B44=0,"",VLOOKUP($B44,Activity!$A:$U,20,FALSE))</f>
        <v/>
      </c>
      <c r="D44" s="133" t="str">
        <f>IF(B44=0,"",VLOOKUP($B44,Activity!$A:$V,8,FALSE))</f>
        <v/>
      </c>
      <c r="E44" s="133" t="str">
        <f>IF(B44=0,"",VLOOKUP($B44,Activity!$A:$V,6,FALSE))</f>
        <v/>
      </c>
      <c r="F44" s="133" t="str">
        <f>IF(B44=0,"",VLOOKUP($B44,Activity!$A:$V,7,FALSE))</f>
        <v/>
      </c>
      <c r="G44" s="133" t="str">
        <f>IF(B44=0,"",VLOOKUP($B44,Activity!$A:$V,10,FALSE))</f>
        <v/>
      </c>
      <c r="H44" s="134" t="e">
        <f>IF(G44=0,"",VLOOKUP($B44,Activity!$A:$V,16,FALSE))</f>
        <v>#N/A</v>
      </c>
      <c r="I44" s="134" t="str">
        <f>IF(B44=0,"",VLOOKUP($B44,Activity!$A:$V,19,FALSE))</f>
        <v/>
      </c>
      <c r="J44" s="133" t="str">
        <f>IF(B44=0,"",IF(VLOOKUP($B44,Activity!$A:$V,22,FALSE)=0,"",VLOOKUP($B44,Activity!$A:$V,22,FALSE)))</f>
        <v/>
      </c>
      <c r="K44" s="133" t="str">
        <f>IF(B44=0,"",IF(VLOOKUP($B44,Activity!$A:$W,24,FALSE)=0,"",VLOOKUP($B44,Activity!$A:$W,24,FALSE)))</f>
        <v/>
      </c>
    </row>
    <row r="45" spans="1:11" x14ac:dyDescent="0.3">
      <c r="A45" s="133">
        <f t="shared" si="1"/>
        <v>39</v>
      </c>
      <c r="B45" s="133">
        <f>_xlfn.MAXIFS(Activity!A:A,Activity!D:D,A45,Activity!S:S,"Yes")</f>
        <v>0</v>
      </c>
      <c r="C45" s="134" t="str">
        <f>IF(B45=0,"",VLOOKUP($B45,Activity!$A:$U,20,FALSE))</f>
        <v/>
      </c>
      <c r="D45" s="133" t="str">
        <f>IF(B45=0,"",VLOOKUP($B45,Activity!$A:$V,8,FALSE))</f>
        <v/>
      </c>
      <c r="E45" s="133" t="str">
        <f>IF(B45=0,"",VLOOKUP($B45,Activity!$A:$V,6,FALSE))</f>
        <v/>
      </c>
      <c r="F45" s="133" t="str">
        <f>IF(B45=0,"",VLOOKUP($B45,Activity!$A:$V,7,FALSE))</f>
        <v/>
      </c>
      <c r="G45" s="133" t="str">
        <f>IF(B45=0,"",VLOOKUP($B45,Activity!$A:$V,10,FALSE))</f>
        <v/>
      </c>
      <c r="H45" s="134" t="e">
        <f>IF(G45=0,"",VLOOKUP($B45,Activity!$A:$V,16,FALSE))</f>
        <v>#N/A</v>
      </c>
      <c r="I45" s="134" t="str">
        <f>IF(B45=0,"",VLOOKUP($B45,Activity!$A:$V,19,FALSE))</f>
        <v/>
      </c>
      <c r="J45" s="133" t="str">
        <f>IF(B45=0,"",IF(VLOOKUP($B45,Activity!$A:$V,22,FALSE)=0,"",VLOOKUP($B45,Activity!$A:$V,22,FALSE)))</f>
        <v/>
      </c>
      <c r="K45" s="133" t="str">
        <f>IF(B45=0,"",IF(VLOOKUP($B45,Activity!$A:$W,24,FALSE)=0,"",VLOOKUP($B45,Activity!$A:$W,24,FALSE)))</f>
        <v/>
      </c>
    </row>
    <row r="46" spans="1:11" x14ac:dyDescent="0.3">
      <c r="A46" s="133">
        <f t="shared" si="1"/>
        <v>40</v>
      </c>
      <c r="B46" s="133">
        <f>_xlfn.MAXIFS(Activity!A:A,Activity!D:D,A46,Activity!S:S,"Yes")</f>
        <v>0</v>
      </c>
      <c r="C46" s="134" t="str">
        <f>IF(B46=0,"",VLOOKUP($B46,Activity!$A:$U,20,FALSE))</f>
        <v/>
      </c>
      <c r="D46" s="133" t="str">
        <f>IF(B46=0,"",VLOOKUP($B46,Activity!$A:$V,8,FALSE))</f>
        <v/>
      </c>
      <c r="E46" s="133" t="str">
        <f>IF(B46=0,"",VLOOKUP($B46,Activity!$A:$V,6,FALSE))</f>
        <v/>
      </c>
      <c r="F46" s="133" t="str">
        <f>IF(B46=0,"",VLOOKUP($B46,Activity!$A:$V,7,FALSE))</f>
        <v/>
      </c>
      <c r="G46" s="133" t="str">
        <f>IF(B46=0,"",VLOOKUP($B46,Activity!$A:$V,10,FALSE))</f>
        <v/>
      </c>
      <c r="H46" s="134" t="e">
        <f>IF(G46=0,"",VLOOKUP($B46,Activity!$A:$V,16,FALSE))</f>
        <v>#N/A</v>
      </c>
      <c r="I46" s="134" t="str">
        <f>IF(B46=0,"",VLOOKUP($B46,Activity!$A:$V,19,FALSE))</f>
        <v/>
      </c>
      <c r="J46" s="133" t="str">
        <f>IF(B46=0,"",IF(VLOOKUP($B46,Activity!$A:$V,22,FALSE)=0,"",VLOOKUP($B46,Activity!$A:$V,22,FALSE)))</f>
        <v/>
      </c>
      <c r="K46" s="133" t="str">
        <f>IF(B46=0,"",IF(VLOOKUP($B46,Activity!$A:$W,24,FALSE)=0,"",VLOOKUP($B46,Activity!$A:$W,24,FALSE)))</f>
        <v/>
      </c>
    </row>
    <row r="47" spans="1:11" x14ac:dyDescent="0.3">
      <c r="A47" s="133">
        <f t="shared" si="1"/>
        <v>41</v>
      </c>
      <c r="B47" s="133">
        <f>_xlfn.MAXIFS(Activity!A:A,Activity!D:D,A47,Activity!S:S,"Yes")</f>
        <v>0</v>
      </c>
      <c r="C47" s="134" t="str">
        <f>IF(B47=0,"",VLOOKUP($B47,Activity!$A:$U,20,FALSE))</f>
        <v/>
      </c>
      <c r="D47" s="133" t="str">
        <f>IF(B47=0,"",VLOOKUP($B47,Activity!$A:$V,8,FALSE))</f>
        <v/>
      </c>
      <c r="E47" s="133" t="str">
        <f>IF(B47=0,"",VLOOKUP($B47,Activity!$A:$V,6,FALSE))</f>
        <v/>
      </c>
      <c r="F47" s="133" t="str">
        <f>IF(B47=0,"",VLOOKUP($B47,Activity!$A:$V,7,FALSE))</f>
        <v/>
      </c>
      <c r="G47" s="133" t="str">
        <f>IF(B47=0,"",VLOOKUP($B47,Activity!$A:$V,10,FALSE))</f>
        <v/>
      </c>
      <c r="H47" s="134" t="e">
        <f>IF(G47=0,"",VLOOKUP($B47,Activity!$A:$V,16,FALSE))</f>
        <v>#N/A</v>
      </c>
      <c r="I47" s="134" t="str">
        <f>IF(B47=0,"",VLOOKUP($B47,Activity!$A:$V,19,FALSE))</f>
        <v/>
      </c>
      <c r="J47" s="133" t="str">
        <f>IF(B47=0,"",IF(VLOOKUP($B47,Activity!$A:$V,22,FALSE)=0,"",VLOOKUP($B47,Activity!$A:$V,22,FALSE)))</f>
        <v/>
      </c>
      <c r="K47" s="133" t="str">
        <f>IF(B47=0,"",IF(VLOOKUP($B47,Activity!$A:$W,24,FALSE)=0,"",VLOOKUP($B47,Activity!$A:$W,24,FALSE)))</f>
        <v/>
      </c>
    </row>
    <row r="48" spans="1:11" x14ac:dyDescent="0.3">
      <c r="A48" s="133">
        <f t="shared" si="1"/>
        <v>42</v>
      </c>
      <c r="B48" s="133">
        <f>_xlfn.MAXIFS(Activity!A:A,Activity!D:D,A48,Activity!S:S,"Yes")</f>
        <v>0</v>
      </c>
      <c r="C48" s="134" t="str">
        <f>IF(B48=0,"",VLOOKUP($B48,Activity!$A:$U,20,FALSE))</f>
        <v/>
      </c>
      <c r="D48" s="133" t="str">
        <f>IF(B48=0,"",VLOOKUP($B48,Activity!$A:$V,8,FALSE))</f>
        <v/>
      </c>
      <c r="E48" s="133" t="str">
        <f>IF(B48=0,"",VLOOKUP($B48,Activity!$A:$V,6,FALSE))</f>
        <v/>
      </c>
      <c r="F48" s="133" t="str">
        <f>IF(B48=0,"",VLOOKUP($B48,Activity!$A:$V,7,FALSE))</f>
        <v/>
      </c>
      <c r="G48" s="133" t="str">
        <f>IF(B48=0,"",VLOOKUP($B48,Activity!$A:$V,10,FALSE))</f>
        <v/>
      </c>
      <c r="H48" s="134" t="e">
        <f>IF(G48=0,"",VLOOKUP($B48,Activity!$A:$V,16,FALSE))</f>
        <v>#N/A</v>
      </c>
      <c r="I48" s="134" t="str">
        <f>IF(B48=0,"",VLOOKUP($B48,Activity!$A:$V,19,FALSE))</f>
        <v/>
      </c>
      <c r="J48" s="133" t="str">
        <f>IF(B48=0,"",IF(VLOOKUP($B48,Activity!$A:$V,22,FALSE)=0,"",VLOOKUP($B48,Activity!$A:$V,22,FALSE)))</f>
        <v/>
      </c>
      <c r="K48" s="133" t="str">
        <f>IF(B48=0,"",IF(VLOOKUP($B48,Activity!$A:$W,24,FALSE)=0,"",VLOOKUP($B48,Activity!$A:$W,24,FALSE)))</f>
        <v/>
      </c>
    </row>
    <row r="49" spans="1:11" x14ac:dyDescent="0.3">
      <c r="A49" s="133">
        <f t="shared" si="1"/>
        <v>43</v>
      </c>
      <c r="B49" s="133">
        <f>_xlfn.MAXIFS(Activity!A:A,Activity!D:D,A49,Activity!S:S,"Yes")</f>
        <v>0</v>
      </c>
      <c r="C49" s="134" t="str">
        <f>IF(B49=0,"",VLOOKUP($B49,Activity!$A:$U,20,FALSE))</f>
        <v/>
      </c>
      <c r="D49" s="133" t="str">
        <f>IF(B49=0,"",VLOOKUP($B49,Activity!$A:$V,8,FALSE))</f>
        <v/>
      </c>
      <c r="E49" s="133" t="str">
        <f>IF(B49=0,"",VLOOKUP($B49,Activity!$A:$V,6,FALSE))</f>
        <v/>
      </c>
      <c r="F49" s="133" t="str">
        <f>IF(B49=0,"",VLOOKUP($B49,Activity!$A:$V,7,FALSE))</f>
        <v/>
      </c>
      <c r="G49" s="133" t="str">
        <f>IF(B49=0,"",VLOOKUP($B49,Activity!$A:$V,10,FALSE))</f>
        <v/>
      </c>
      <c r="H49" s="134" t="e">
        <f>IF(G49=0,"",VLOOKUP($B49,Activity!$A:$V,16,FALSE))</f>
        <v>#N/A</v>
      </c>
      <c r="I49" s="134" t="str">
        <f>IF(B49=0,"",VLOOKUP($B49,Activity!$A:$V,19,FALSE))</f>
        <v/>
      </c>
      <c r="J49" s="133" t="str">
        <f>IF(B49=0,"",IF(VLOOKUP($B49,Activity!$A:$V,22,FALSE)=0,"",VLOOKUP($B49,Activity!$A:$V,22,FALSE)))</f>
        <v/>
      </c>
      <c r="K49" s="133" t="str">
        <f>IF(B49=0,"",IF(VLOOKUP($B49,Activity!$A:$W,24,FALSE)=0,"",VLOOKUP($B49,Activity!$A:$W,24,FALSE)))</f>
        <v/>
      </c>
    </row>
    <row r="50" spans="1:11" x14ac:dyDescent="0.3">
      <c r="A50" s="133">
        <f t="shared" si="1"/>
        <v>44</v>
      </c>
      <c r="B50" s="133">
        <f>_xlfn.MAXIFS(Activity!A:A,Activity!D:D,A50,Activity!S:S,"Yes")</f>
        <v>0</v>
      </c>
      <c r="C50" s="134" t="str">
        <f>IF(B50=0,"",VLOOKUP($B50,Activity!$A:$U,20,FALSE))</f>
        <v/>
      </c>
      <c r="D50" s="133" t="str">
        <f>IF(B50=0,"",VLOOKUP($B50,Activity!$A:$V,8,FALSE))</f>
        <v/>
      </c>
      <c r="E50" s="133" t="str">
        <f>IF(B50=0,"",VLOOKUP($B50,Activity!$A:$V,6,FALSE))</f>
        <v/>
      </c>
      <c r="F50" s="133" t="str">
        <f>IF(B50=0,"",VLOOKUP($B50,Activity!$A:$V,7,FALSE))</f>
        <v/>
      </c>
      <c r="G50" s="133" t="str">
        <f>IF(B50=0,"",VLOOKUP($B50,Activity!$A:$V,10,FALSE))</f>
        <v/>
      </c>
      <c r="H50" s="134" t="e">
        <f>IF(G50=0,"",VLOOKUP($B50,Activity!$A:$V,16,FALSE))</f>
        <v>#N/A</v>
      </c>
      <c r="I50" s="134" t="str">
        <f>IF(B50=0,"",VLOOKUP($B50,Activity!$A:$V,19,FALSE))</f>
        <v/>
      </c>
      <c r="J50" s="133" t="str">
        <f>IF(B50=0,"",IF(VLOOKUP($B50,Activity!$A:$V,22,FALSE)=0,"",VLOOKUP($B50,Activity!$A:$V,22,FALSE)))</f>
        <v/>
      </c>
      <c r="K50" s="133" t="str">
        <f>IF(B50=0,"",IF(VLOOKUP($B50,Activity!$A:$W,24,FALSE)=0,"",VLOOKUP($B50,Activity!$A:$W,24,FALSE)))</f>
        <v/>
      </c>
    </row>
    <row r="51" spans="1:11" x14ac:dyDescent="0.3">
      <c r="A51" s="133">
        <f t="shared" si="1"/>
        <v>45</v>
      </c>
      <c r="B51" s="133">
        <f>_xlfn.MAXIFS(Activity!A:A,Activity!D:D,A51,Activity!S:S,"Yes")</f>
        <v>0</v>
      </c>
      <c r="C51" s="134" t="str">
        <f>IF(B51=0,"",VLOOKUP($B51,Activity!$A:$U,20,FALSE))</f>
        <v/>
      </c>
      <c r="D51" s="133" t="str">
        <f>IF(B51=0,"",VLOOKUP($B51,Activity!$A:$V,8,FALSE))</f>
        <v/>
      </c>
      <c r="E51" s="133" t="str">
        <f>IF(B51=0,"",VLOOKUP($B51,Activity!$A:$V,6,FALSE))</f>
        <v/>
      </c>
      <c r="F51" s="133" t="str">
        <f>IF(B51=0,"",VLOOKUP($B51,Activity!$A:$V,7,FALSE))</f>
        <v/>
      </c>
      <c r="G51" s="133" t="str">
        <f>IF(B51=0,"",VLOOKUP($B51,Activity!$A:$V,10,FALSE))</f>
        <v/>
      </c>
      <c r="H51" s="134" t="e">
        <f>IF(G51=0,"",VLOOKUP($B51,Activity!$A:$V,16,FALSE))</f>
        <v>#N/A</v>
      </c>
      <c r="I51" s="134" t="str">
        <f>IF(B51=0,"",VLOOKUP($B51,Activity!$A:$V,19,FALSE))</f>
        <v/>
      </c>
      <c r="J51" s="133" t="str">
        <f>IF(B51=0,"",IF(VLOOKUP($B51,Activity!$A:$V,22,FALSE)=0,"",VLOOKUP($B51,Activity!$A:$V,22,FALSE)))</f>
        <v/>
      </c>
      <c r="K51" s="133" t="str">
        <f>IF(B51=0,"",IF(VLOOKUP($B51,Activity!$A:$W,24,FALSE)=0,"",VLOOKUP($B51,Activity!$A:$W,24,FALSE)))</f>
        <v/>
      </c>
    </row>
    <row r="52" spans="1:11" x14ac:dyDescent="0.3">
      <c r="A52" s="133">
        <f t="shared" si="1"/>
        <v>46</v>
      </c>
      <c r="B52" s="133">
        <f>_xlfn.MAXIFS(Activity!A:A,Activity!D:D,A52,Activity!S:S,"Yes")</f>
        <v>0</v>
      </c>
      <c r="C52" s="134" t="str">
        <f>IF(B52=0,"",VLOOKUP($B52,Activity!$A:$U,20,FALSE))</f>
        <v/>
      </c>
      <c r="D52" s="133" t="str">
        <f>IF(B52=0,"",VLOOKUP($B52,Activity!$A:$V,8,FALSE))</f>
        <v/>
      </c>
      <c r="E52" s="133" t="str">
        <f>IF(B52=0,"",VLOOKUP($B52,Activity!$A:$V,6,FALSE))</f>
        <v/>
      </c>
      <c r="F52" s="133" t="str">
        <f>IF(B52=0,"",VLOOKUP($B52,Activity!$A:$V,7,FALSE))</f>
        <v/>
      </c>
      <c r="G52" s="133" t="str">
        <f>IF(B52=0,"",VLOOKUP($B52,Activity!$A:$V,10,FALSE))</f>
        <v/>
      </c>
      <c r="H52" s="134" t="e">
        <f>IF(G52=0,"",VLOOKUP($B52,Activity!$A:$V,16,FALSE))</f>
        <v>#N/A</v>
      </c>
      <c r="I52" s="134" t="str">
        <f>IF(B52=0,"",VLOOKUP($B52,Activity!$A:$V,19,FALSE))</f>
        <v/>
      </c>
      <c r="J52" s="133" t="str">
        <f>IF(B52=0,"",IF(VLOOKUP($B52,Activity!$A:$V,22,FALSE)=0,"",VLOOKUP($B52,Activity!$A:$V,22,FALSE)))</f>
        <v/>
      </c>
      <c r="K52" s="133" t="str">
        <f>IF(B52=0,"",IF(VLOOKUP($B52,Activity!$A:$W,24,FALSE)=0,"",VLOOKUP($B52,Activity!$A:$W,24,FALSE)))</f>
        <v/>
      </c>
    </row>
    <row r="53" spans="1:11" x14ac:dyDescent="0.3">
      <c r="A53" s="133">
        <f t="shared" si="1"/>
        <v>47</v>
      </c>
      <c r="B53" s="133">
        <f>_xlfn.MAXIFS(Activity!A:A,Activity!D:D,A53,Activity!S:S,"Yes")</f>
        <v>0</v>
      </c>
      <c r="C53" s="134" t="str">
        <f>IF(B53=0,"",VLOOKUP($B53,Activity!$A:$U,20,FALSE))</f>
        <v/>
      </c>
      <c r="D53" s="133" t="str">
        <f>IF(B53=0,"",VLOOKUP($B53,Activity!$A:$V,8,FALSE))</f>
        <v/>
      </c>
      <c r="E53" s="133" t="str">
        <f>IF(B53=0,"",VLOOKUP($B53,Activity!$A:$V,6,FALSE))</f>
        <v/>
      </c>
      <c r="F53" s="133" t="str">
        <f>IF(B53=0,"",VLOOKUP($B53,Activity!$A:$V,7,FALSE))</f>
        <v/>
      </c>
      <c r="G53" s="133" t="str">
        <f>IF(B53=0,"",VLOOKUP($B53,Activity!$A:$V,10,FALSE))</f>
        <v/>
      </c>
      <c r="H53" s="134" t="e">
        <f>IF(G53=0,"",VLOOKUP($B53,Activity!$A:$V,16,FALSE))</f>
        <v>#N/A</v>
      </c>
      <c r="I53" s="134" t="str">
        <f>IF(B53=0,"",VLOOKUP($B53,Activity!$A:$V,19,FALSE))</f>
        <v/>
      </c>
      <c r="J53" s="133" t="str">
        <f>IF(B53=0,"",IF(VLOOKUP($B53,Activity!$A:$V,22,FALSE)=0,"",VLOOKUP($B53,Activity!$A:$V,22,FALSE)))</f>
        <v/>
      </c>
      <c r="K53" s="133" t="str">
        <f>IF(B53=0,"",IF(VLOOKUP($B53,Activity!$A:$W,24,FALSE)=0,"",VLOOKUP($B53,Activity!$A:$W,24,FALSE)))</f>
        <v/>
      </c>
    </row>
    <row r="54" spans="1:11" x14ac:dyDescent="0.3">
      <c r="A54" s="133">
        <f t="shared" si="1"/>
        <v>48</v>
      </c>
      <c r="B54" s="133">
        <f>_xlfn.MAXIFS(Activity!A:A,Activity!D:D,A54,Activity!S:S,"Yes")</f>
        <v>0</v>
      </c>
      <c r="C54" s="134" t="str">
        <f>IF(B54=0,"",VLOOKUP($B54,Activity!$A:$U,20,FALSE))</f>
        <v/>
      </c>
      <c r="D54" s="133" t="str">
        <f>IF(B54=0,"",VLOOKUP($B54,Activity!$A:$V,8,FALSE))</f>
        <v/>
      </c>
      <c r="E54" s="133" t="str">
        <f>IF(B54=0,"",VLOOKUP($B54,Activity!$A:$V,6,FALSE))</f>
        <v/>
      </c>
      <c r="F54" s="133" t="str">
        <f>IF(B54=0,"",VLOOKUP($B54,Activity!$A:$V,7,FALSE))</f>
        <v/>
      </c>
      <c r="G54" s="133" t="str">
        <f>IF(B54=0,"",VLOOKUP($B54,Activity!$A:$V,10,FALSE))</f>
        <v/>
      </c>
      <c r="H54" s="134" t="e">
        <f>IF(G54=0,"",VLOOKUP($B54,Activity!$A:$V,16,FALSE))</f>
        <v>#N/A</v>
      </c>
      <c r="I54" s="134" t="str">
        <f>IF(B54=0,"",VLOOKUP($B54,Activity!$A:$V,19,FALSE))</f>
        <v/>
      </c>
      <c r="J54" s="133" t="str">
        <f>IF(B54=0,"",IF(VLOOKUP($B54,Activity!$A:$V,22,FALSE)=0,"",VLOOKUP($B54,Activity!$A:$V,22,FALSE)))</f>
        <v/>
      </c>
      <c r="K54" s="133" t="str">
        <f>IF(B54=0,"",IF(VLOOKUP($B54,Activity!$A:$W,24,FALSE)=0,"",VLOOKUP($B54,Activity!$A:$W,24,FALSE)))</f>
        <v/>
      </c>
    </row>
    <row r="55" spans="1:11" x14ac:dyDescent="0.3">
      <c r="A55" s="133">
        <f t="shared" si="1"/>
        <v>49</v>
      </c>
      <c r="B55" s="133">
        <f>_xlfn.MAXIFS(Activity!A:A,Activity!D:D,A55,Activity!S:S,"Yes")</f>
        <v>0</v>
      </c>
      <c r="C55" s="134" t="str">
        <f>IF(B55=0,"",VLOOKUP($B55,Activity!$A:$U,20,FALSE))</f>
        <v/>
      </c>
      <c r="D55" s="133" t="str">
        <f>IF(B55=0,"",VLOOKUP($B55,Activity!$A:$V,8,FALSE))</f>
        <v/>
      </c>
      <c r="E55" s="133" t="str">
        <f>IF(B55=0,"",VLOOKUP($B55,Activity!$A:$V,6,FALSE))</f>
        <v/>
      </c>
      <c r="F55" s="133" t="str">
        <f>IF(B55=0,"",VLOOKUP($B55,Activity!$A:$V,7,FALSE))</f>
        <v/>
      </c>
      <c r="G55" s="133" t="str">
        <f>IF(B55=0,"",VLOOKUP($B55,Activity!$A:$V,10,FALSE))</f>
        <v/>
      </c>
      <c r="H55" s="134" t="e">
        <f>IF(G55=0,"",VLOOKUP($B55,Activity!$A:$V,16,FALSE))</f>
        <v>#N/A</v>
      </c>
      <c r="I55" s="134" t="str">
        <f>IF(B55=0,"",VLOOKUP($B55,Activity!$A:$V,19,FALSE))</f>
        <v/>
      </c>
      <c r="J55" s="133" t="str">
        <f>IF(B55=0,"",IF(VLOOKUP($B55,Activity!$A:$V,22,FALSE)=0,"",VLOOKUP($B55,Activity!$A:$V,22,FALSE)))</f>
        <v/>
      </c>
      <c r="K55" s="133" t="str">
        <f>IF(B55=0,"",IF(VLOOKUP($B55,Activity!$A:$W,24,FALSE)=0,"",VLOOKUP($B55,Activity!$A:$W,24,FALSE)))</f>
        <v/>
      </c>
    </row>
    <row r="56" spans="1:11" x14ac:dyDescent="0.3">
      <c r="A56" s="133">
        <f t="shared" si="1"/>
        <v>50</v>
      </c>
      <c r="B56" s="133">
        <f>_xlfn.MAXIFS(Activity!A:A,Activity!D:D,A56,Activity!S:S,"Yes")</f>
        <v>0</v>
      </c>
      <c r="C56" s="134" t="str">
        <f>IF(B56=0,"",VLOOKUP($B56,Activity!$A:$U,20,FALSE))</f>
        <v/>
      </c>
      <c r="D56" s="133" t="str">
        <f>IF(B56=0,"",VLOOKUP($B56,Activity!$A:$V,8,FALSE))</f>
        <v/>
      </c>
      <c r="E56" s="133" t="str">
        <f>IF(B56=0,"",VLOOKUP($B56,Activity!$A:$V,6,FALSE))</f>
        <v/>
      </c>
      <c r="F56" s="133" t="str">
        <f>IF(B56=0,"",VLOOKUP($B56,Activity!$A:$V,7,FALSE))</f>
        <v/>
      </c>
      <c r="G56" s="133" t="str">
        <f>IF(B56=0,"",VLOOKUP($B56,Activity!$A:$V,10,FALSE))</f>
        <v/>
      </c>
      <c r="H56" s="134" t="e">
        <f>IF(G56=0,"",VLOOKUP($B56,Activity!$A:$V,16,FALSE))</f>
        <v>#N/A</v>
      </c>
      <c r="I56" s="134" t="str">
        <f>IF(B56=0,"",VLOOKUP($B56,Activity!$A:$V,19,FALSE))</f>
        <v/>
      </c>
      <c r="J56" s="133" t="str">
        <f>IF(B56=0,"",IF(VLOOKUP($B56,Activity!$A:$V,22,FALSE)=0,"",VLOOKUP($B56,Activity!$A:$V,22,FALSE)))</f>
        <v/>
      </c>
      <c r="K56" s="133" t="str">
        <f>IF(B56=0,"",IF(VLOOKUP($B56,Activity!$A:$W,24,FALSE)=0,"",VLOOKUP($B56,Activity!$A:$W,24,FALSE)))</f>
        <v/>
      </c>
    </row>
    <row r="57" spans="1:11" x14ac:dyDescent="0.3">
      <c r="A57" s="133">
        <f t="shared" si="1"/>
        <v>51</v>
      </c>
      <c r="B57" s="133">
        <f>_xlfn.MAXIFS(Activity!A:A,Activity!D:D,A57,Activity!S:S,"Yes")</f>
        <v>0</v>
      </c>
      <c r="C57" s="134" t="str">
        <f>IF(B57=0,"",VLOOKUP($B57,Activity!$A:$U,20,FALSE))</f>
        <v/>
      </c>
      <c r="D57" s="133" t="str">
        <f>IF(B57=0,"",VLOOKUP($B57,Activity!$A:$V,8,FALSE))</f>
        <v/>
      </c>
      <c r="E57" s="133" t="str">
        <f>IF(B57=0,"",VLOOKUP($B57,Activity!$A:$V,6,FALSE))</f>
        <v/>
      </c>
      <c r="F57" s="133" t="str">
        <f>IF(B57=0,"",VLOOKUP($B57,Activity!$A:$V,7,FALSE))</f>
        <v/>
      </c>
      <c r="G57" s="133" t="str">
        <f>IF(B57=0,"",VLOOKUP($B57,Activity!$A:$V,10,FALSE))</f>
        <v/>
      </c>
      <c r="H57" s="134" t="e">
        <f>IF(G57=0,"",VLOOKUP($B57,Activity!$A:$V,16,FALSE))</f>
        <v>#N/A</v>
      </c>
      <c r="I57" s="134" t="str">
        <f>IF(B57=0,"",VLOOKUP($B57,Activity!$A:$V,19,FALSE))</f>
        <v/>
      </c>
      <c r="J57" s="133" t="str">
        <f>IF(B57=0,"",IF(VLOOKUP($B57,Activity!$A:$V,22,FALSE)=0,"",VLOOKUP($B57,Activity!$A:$V,22,FALSE)))</f>
        <v/>
      </c>
      <c r="K57" s="133" t="str">
        <f>IF(B57=0,"",IF(VLOOKUP($B57,Activity!$A:$W,24,FALSE)=0,"",VLOOKUP($B57,Activity!$A:$W,24,FALSE)))</f>
        <v/>
      </c>
    </row>
    <row r="58" spans="1:11" x14ac:dyDescent="0.3">
      <c r="A58" s="133">
        <f t="shared" si="1"/>
        <v>52</v>
      </c>
      <c r="B58" s="133">
        <f>_xlfn.MAXIFS(Activity!A:A,Activity!D:D,A58,Activity!S:S,"Yes")</f>
        <v>0</v>
      </c>
      <c r="C58" s="134" t="str">
        <f>IF(B58=0,"",VLOOKUP($B58,Activity!$A:$U,20,FALSE))</f>
        <v/>
      </c>
      <c r="D58" s="133" t="str">
        <f>IF(B58=0,"",VLOOKUP($B58,Activity!$A:$V,8,FALSE))</f>
        <v/>
      </c>
      <c r="E58" s="133" t="str">
        <f>IF(B58=0,"",VLOOKUP($B58,Activity!$A:$V,6,FALSE))</f>
        <v/>
      </c>
      <c r="F58" s="133" t="str">
        <f>IF(B58=0,"",VLOOKUP($B58,Activity!$A:$V,7,FALSE))</f>
        <v/>
      </c>
      <c r="G58" s="133" t="str">
        <f>IF(B58=0,"",VLOOKUP($B58,Activity!$A:$V,10,FALSE))</f>
        <v/>
      </c>
      <c r="H58" s="134" t="e">
        <f>IF(G58=0,"",VLOOKUP($B58,Activity!$A:$V,16,FALSE))</f>
        <v>#N/A</v>
      </c>
      <c r="I58" s="134" t="str">
        <f>IF(B58=0,"",VLOOKUP($B58,Activity!$A:$V,19,FALSE))</f>
        <v/>
      </c>
      <c r="J58" s="133" t="str">
        <f>IF(B58=0,"",IF(VLOOKUP($B58,Activity!$A:$V,22,FALSE)=0,"",VLOOKUP($B58,Activity!$A:$V,22,FALSE)))</f>
        <v/>
      </c>
      <c r="K58" s="133" t="str">
        <f>IF(B58=0,"",IF(VLOOKUP($B58,Activity!$A:$W,24,FALSE)=0,"",VLOOKUP($B58,Activity!$A:$W,24,FALSE)))</f>
        <v/>
      </c>
    </row>
    <row r="59" spans="1:11" x14ac:dyDescent="0.3">
      <c r="A59" s="133">
        <f t="shared" si="1"/>
        <v>53</v>
      </c>
      <c r="B59" s="133">
        <f>_xlfn.MAXIFS(Activity!A:A,Activity!D:D,A59,Activity!S:S,"Yes")</f>
        <v>0</v>
      </c>
      <c r="C59" s="134" t="str">
        <f>IF(B59=0,"",VLOOKUP($B59,Activity!$A:$U,20,FALSE))</f>
        <v/>
      </c>
      <c r="D59" s="133" t="str">
        <f>IF(B59=0,"",VLOOKUP($B59,Activity!$A:$V,8,FALSE))</f>
        <v/>
      </c>
      <c r="E59" s="133" t="str">
        <f>IF(B59=0,"",VLOOKUP($B59,Activity!$A:$V,6,FALSE))</f>
        <v/>
      </c>
      <c r="F59" s="133" t="str">
        <f>IF(B59=0,"",VLOOKUP($B59,Activity!$A:$V,7,FALSE))</f>
        <v/>
      </c>
      <c r="G59" s="133" t="str">
        <f>IF(B59=0,"",VLOOKUP($B59,Activity!$A:$V,10,FALSE))</f>
        <v/>
      </c>
      <c r="H59" s="134" t="e">
        <f>IF(G59=0,"",VLOOKUP($B59,Activity!$A:$V,16,FALSE))</f>
        <v>#N/A</v>
      </c>
      <c r="I59" s="134" t="str">
        <f>IF(B59=0,"",VLOOKUP($B59,Activity!$A:$V,19,FALSE))</f>
        <v/>
      </c>
      <c r="J59" s="133" t="str">
        <f>IF(B59=0,"",IF(VLOOKUP($B59,Activity!$A:$V,22,FALSE)=0,"",VLOOKUP($B59,Activity!$A:$V,22,FALSE)))</f>
        <v/>
      </c>
      <c r="K59" s="133" t="str">
        <f>IF(B59=0,"",IF(VLOOKUP($B59,Activity!$A:$W,24,FALSE)=0,"",VLOOKUP($B59,Activity!$A:$W,24,FALSE)))</f>
        <v/>
      </c>
    </row>
    <row r="60" spans="1:11" x14ac:dyDescent="0.3">
      <c r="A60" s="133">
        <f t="shared" si="1"/>
        <v>54</v>
      </c>
      <c r="B60" s="133">
        <f>_xlfn.MAXIFS(Activity!A:A,Activity!D:D,A60,Activity!S:S,"Yes")</f>
        <v>0</v>
      </c>
      <c r="C60" s="134" t="str">
        <f>IF(B60=0,"",VLOOKUP($B60,Activity!$A:$U,20,FALSE))</f>
        <v/>
      </c>
      <c r="D60" s="133" t="str">
        <f>IF(B60=0,"",VLOOKUP($B60,Activity!$A:$V,8,FALSE))</f>
        <v/>
      </c>
      <c r="E60" s="133" t="str">
        <f>IF(B60=0,"",VLOOKUP($B60,Activity!$A:$V,6,FALSE))</f>
        <v/>
      </c>
      <c r="F60" s="133" t="str">
        <f>IF(B60=0,"",VLOOKUP($B60,Activity!$A:$V,7,FALSE))</f>
        <v/>
      </c>
      <c r="G60" s="133" t="str">
        <f>IF(B60=0,"",VLOOKUP($B60,Activity!$A:$V,10,FALSE))</f>
        <v/>
      </c>
      <c r="H60" s="134" t="e">
        <f>IF(G60=0,"",VLOOKUP($B60,Activity!$A:$V,16,FALSE))</f>
        <v>#N/A</v>
      </c>
      <c r="I60" s="134" t="str">
        <f>IF(B60=0,"",VLOOKUP($B60,Activity!$A:$V,19,FALSE))</f>
        <v/>
      </c>
      <c r="J60" s="133" t="str">
        <f>IF(B60=0,"",IF(VLOOKUP($B60,Activity!$A:$V,22,FALSE)=0,"",VLOOKUP($B60,Activity!$A:$V,22,FALSE)))</f>
        <v/>
      </c>
      <c r="K60" s="133" t="str">
        <f>IF(B60=0,"",IF(VLOOKUP($B60,Activity!$A:$W,24,FALSE)=0,"",VLOOKUP($B60,Activity!$A:$W,24,FALSE)))</f>
        <v/>
      </c>
    </row>
    <row r="61" spans="1:11" x14ac:dyDescent="0.3">
      <c r="A61" s="133">
        <f t="shared" si="1"/>
        <v>55</v>
      </c>
      <c r="B61" s="133">
        <f>_xlfn.MAXIFS(Activity!A:A,Activity!D:D,A61,Activity!S:S,"Yes")</f>
        <v>0</v>
      </c>
      <c r="C61" s="134" t="str">
        <f>IF(B61=0,"",VLOOKUP($B61,Activity!$A:$U,20,FALSE))</f>
        <v/>
      </c>
      <c r="D61" s="133" t="str">
        <f>IF(B61=0,"",VLOOKUP($B61,Activity!$A:$V,8,FALSE))</f>
        <v/>
      </c>
      <c r="E61" s="133" t="str">
        <f>IF(B61=0,"",VLOOKUP($B61,Activity!$A:$V,6,FALSE))</f>
        <v/>
      </c>
      <c r="F61" s="133" t="str">
        <f>IF(B61=0,"",VLOOKUP($B61,Activity!$A:$V,7,FALSE))</f>
        <v/>
      </c>
      <c r="G61" s="133" t="str">
        <f>IF(B61=0,"",VLOOKUP($B61,Activity!$A:$V,10,FALSE))</f>
        <v/>
      </c>
      <c r="H61" s="134" t="e">
        <f>IF(G61=0,"",VLOOKUP($B61,Activity!$A:$V,16,FALSE))</f>
        <v>#N/A</v>
      </c>
      <c r="I61" s="134" t="str">
        <f>IF(B61=0,"",VLOOKUP($B61,Activity!$A:$V,19,FALSE))</f>
        <v/>
      </c>
      <c r="J61" s="133" t="str">
        <f>IF(B61=0,"",IF(VLOOKUP($B61,Activity!$A:$V,22,FALSE)=0,"",VLOOKUP($B61,Activity!$A:$V,22,FALSE)))</f>
        <v/>
      </c>
      <c r="K61" s="133" t="str">
        <f>IF(B61=0,"",IF(VLOOKUP($B61,Activity!$A:$W,24,FALSE)=0,"",VLOOKUP($B61,Activity!$A:$W,24,FALSE)))</f>
        <v/>
      </c>
    </row>
    <row r="62" spans="1:11" x14ac:dyDescent="0.3">
      <c r="A62" s="133">
        <f t="shared" si="1"/>
        <v>56</v>
      </c>
      <c r="B62" s="133">
        <f>_xlfn.MAXIFS(Activity!A:A,Activity!D:D,A62,Activity!S:S,"Yes")</f>
        <v>0</v>
      </c>
      <c r="C62" s="134" t="str">
        <f>IF(B62=0,"",VLOOKUP($B62,Activity!$A:$U,20,FALSE))</f>
        <v/>
      </c>
      <c r="D62" s="133" t="str">
        <f>IF(B62=0,"",VLOOKUP($B62,Activity!$A:$V,8,FALSE))</f>
        <v/>
      </c>
      <c r="E62" s="133" t="str">
        <f>IF(B62=0,"",VLOOKUP($B62,Activity!$A:$V,6,FALSE))</f>
        <v/>
      </c>
      <c r="F62" s="133" t="str">
        <f>IF(B62=0,"",VLOOKUP($B62,Activity!$A:$V,7,FALSE))</f>
        <v/>
      </c>
      <c r="G62" s="133" t="str">
        <f>IF(B62=0,"",VLOOKUP($B62,Activity!$A:$V,10,FALSE))</f>
        <v/>
      </c>
      <c r="H62" s="134" t="e">
        <f>IF(G62=0,"",VLOOKUP($B62,Activity!$A:$V,16,FALSE))</f>
        <v>#N/A</v>
      </c>
      <c r="I62" s="134" t="str">
        <f>IF(B62=0,"",VLOOKUP($B62,Activity!$A:$V,19,FALSE))</f>
        <v/>
      </c>
      <c r="J62" s="133" t="str">
        <f>IF(B62=0,"",IF(VLOOKUP($B62,Activity!$A:$V,22,FALSE)=0,"",VLOOKUP($B62,Activity!$A:$V,22,FALSE)))</f>
        <v/>
      </c>
      <c r="K62" s="133" t="str">
        <f>IF(B62=0,"",IF(VLOOKUP($B62,Activity!$A:$W,24,FALSE)=0,"",VLOOKUP($B62,Activity!$A:$W,24,FALSE)))</f>
        <v/>
      </c>
    </row>
    <row r="63" spans="1:11" x14ac:dyDescent="0.3">
      <c r="A63" s="133">
        <f t="shared" si="1"/>
        <v>57</v>
      </c>
      <c r="B63" s="133">
        <f>_xlfn.MAXIFS(Activity!A:A,Activity!D:D,A63,Activity!S:S,"Yes")</f>
        <v>0</v>
      </c>
      <c r="C63" s="134" t="str">
        <f>IF(B63=0,"",VLOOKUP($B63,Activity!$A:$U,20,FALSE))</f>
        <v/>
      </c>
      <c r="D63" s="133" t="str">
        <f>IF(B63=0,"",VLOOKUP($B63,Activity!$A:$V,8,FALSE))</f>
        <v/>
      </c>
      <c r="E63" s="133" t="str">
        <f>IF(B63=0,"",VLOOKUP($B63,Activity!$A:$V,6,FALSE))</f>
        <v/>
      </c>
      <c r="F63" s="133" t="str">
        <f>IF(B63=0,"",VLOOKUP($B63,Activity!$A:$V,7,FALSE))</f>
        <v/>
      </c>
      <c r="G63" s="133" t="str">
        <f>IF(B63=0,"",VLOOKUP($B63,Activity!$A:$V,10,FALSE))</f>
        <v/>
      </c>
      <c r="H63" s="134" t="e">
        <f>IF(G63=0,"",VLOOKUP($B63,Activity!$A:$V,16,FALSE))</f>
        <v>#N/A</v>
      </c>
      <c r="I63" s="134" t="str">
        <f>IF(B63=0,"",VLOOKUP($B63,Activity!$A:$V,19,FALSE))</f>
        <v/>
      </c>
      <c r="J63" s="133" t="str">
        <f>IF(B63=0,"",IF(VLOOKUP($B63,Activity!$A:$V,22,FALSE)=0,"",VLOOKUP($B63,Activity!$A:$V,22,FALSE)))</f>
        <v/>
      </c>
      <c r="K63" s="133" t="str">
        <f>IF(B63=0,"",IF(VLOOKUP($B63,Activity!$A:$W,24,FALSE)=0,"",VLOOKUP($B63,Activity!$A:$W,24,FALSE)))</f>
        <v/>
      </c>
    </row>
    <row r="64" spans="1:11" x14ac:dyDescent="0.3">
      <c r="A64" s="133">
        <f t="shared" si="1"/>
        <v>58</v>
      </c>
      <c r="B64" s="133">
        <f>_xlfn.MAXIFS(Activity!A:A,Activity!D:D,A64,Activity!S:S,"Yes")</f>
        <v>0</v>
      </c>
      <c r="C64" s="134" t="str">
        <f>IF(B64=0,"",VLOOKUP($B64,Activity!$A:$U,20,FALSE))</f>
        <v/>
      </c>
      <c r="D64" s="133" t="str">
        <f>IF(B64=0,"",VLOOKUP($B64,Activity!$A:$V,8,FALSE))</f>
        <v/>
      </c>
      <c r="E64" s="133" t="str">
        <f>IF(B64=0,"",VLOOKUP($B64,Activity!$A:$V,6,FALSE))</f>
        <v/>
      </c>
      <c r="F64" s="133" t="str">
        <f>IF(B64=0,"",VLOOKUP($B64,Activity!$A:$V,7,FALSE))</f>
        <v/>
      </c>
      <c r="G64" s="133" t="str">
        <f>IF(B64=0,"",VLOOKUP($B64,Activity!$A:$V,10,FALSE))</f>
        <v/>
      </c>
      <c r="H64" s="134" t="e">
        <f>IF(G64=0,"",VLOOKUP($B64,Activity!$A:$V,16,FALSE))</f>
        <v>#N/A</v>
      </c>
      <c r="I64" s="134" t="str">
        <f>IF(B64=0,"",VLOOKUP($B64,Activity!$A:$V,19,FALSE))</f>
        <v/>
      </c>
      <c r="J64" s="133" t="str">
        <f>IF(B64=0,"",IF(VLOOKUP($B64,Activity!$A:$V,22,FALSE)=0,"",VLOOKUP($B64,Activity!$A:$V,22,FALSE)))</f>
        <v/>
      </c>
      <c r="K64" s="133" t="str">
        <f>IF(B64=0,"",IF(VLOOKUP($B64,Activity!$A:$W,24,FALSE)=0,"",VLOOKUP($B64,Activity!$A:$W,24,FALSE)))</f>
        <v/>
      </c>
    </row>
    <row r="65" spans="1:11" x14ac:dyDescent="0.3">
      <c r="A65" s="133">
        <f t="shared" si="1"/>
        <v>59</v>
      </c>
      <c r="B65" s="133">
        <f>_xlfn.MAXIFS(Activity!A:A,Activity!D:D,A65,Activity!S:S,"Yes")</f>
        <v>0</v>
      </c>
      <c r="C65" s="134" t="str">
        <f>IF(B65=0,"",VLOOKUP($B65,Activity!$A:$U,20,FALSE))</f>
        <v/>
      </c>
      <c r="D65" s="133" t="str">
        <f>IF(B65=0,"",VLOOKUP($B65,Activity!$A:$V,8,FALSE))</f>
        <v/>
      </c>
      <c r="E65" s="133" t="str">
        <f>IF(B65=0,"",VLOOKUP($B65,Activity!$A:$V,6,FALSE))</f>
        <v/>
      </c>
      <c r="F65" s="133" t="str">
        <f>IF(B65=0,"",VLOOKUP($B65,Activity!$A:$V,7,FALSE))</f>
        <v/>
      </c>
      <c r="G65" s="133" t="str">
        <f>IF(B65=0,"",VLOOKUP($B65,Activity!$A:$V,10,FALSE))</f>
        <v/>
      </c>
      <c r="H65" s="134" t="e">
        <f>IF(G65=0,"",VLOOKUP($B65,Activity!$A:$V,16,FALSE))</f>
        <v>#N/A</v>
      </c>
      <c r="I65" s="134" t="str">
        <f>IF(B65=0,"",VLOOKUP($B65,Activity!$A:$V,19,FALSE))</f>
        <v/>
      </c>
      <c r="J65" s="133" t="str">
        <f>IF(B65=0,"",IF(VLOOKUP($B65,Activity!$A:$V,22,FALSE)=0,"",VLOOKUP($B65,Activity!$A:$V,22,FALSE)))</f>
        <v/>
      </c>
      <c r="K65" s="133" t="str">
        <f>IF(B65=0,"",IF(VLOOKUP($B65,Activity!$A:$W,24,FALSE)=0,"",VLOOKUP($B65,Activity!$A:$W,24,FALSE)))</f>
        <v/>
      </c>
    </row>
    <row r="66" spans="1:11" x14ac:dyDescent="0.3">
      <c r="A66" s="133">
        <f t="shared" si="1"/>
        <v>60</v>
      </c>
      <c r="B66" s="133">
        <f>_xlfn.MAXIFS(Activity!A:A,Activity!D:D,A66,Activity!S:S,"Yes")</f>
        <v>0</v>
      </c>
      <c r="C66" s="134" t="str">
        <f>IF(B66=0,"",VLOOKUP($B66,Activity!$A:$U,20,FALSE))</f>
        <v/>
      </c>
      <c r="D66" s="133" t="str">
        <f>IF(B66=0,"",VLOOKUP($B66,Activity!$A:$V,8,FALSE))</f>
        <v/>
      </c>
      <c r="E66" s="133" t="str">
        <f>IF(B66=0,"",VLOOKUP($B66,Activity!$A:$V,6,FALSE))</f>
        <v/>
      </c>
      <c r="F66" s="133" t="str">
        <f>IF(B66=0,"",VLOOKUP($B66,Activity!$A:$V,7,FALSE))</f>
        <v/>
      </c>
      <c r="G66" s="133" t="str">
        <f>IF(B66=0,"",VLOOKUP($B66,Activity!$A:$V,10,FALSE))</f>
        <v/>
      </c>
      <c r="H66" s="134" t="e">
        <f>IF(G66=0,"",VLOOKUP($B66,Activity!$A:$V,16,FALSE))</f>
        <v>#N/A</v>
      </c>
      <c r="I66" s="134" t="str">
        <f>IF(B66=0,"",VLOOKUP($B66,Activity!$A:$V,19,FALSE))</f>
        <v/>
      </c>
      <c r="J66" s="133" t="str">
        <f>IF(B66=0,"",IF(VLOOKUP($B66,Activity!$A:$V,22,FALSE)=0,"",VLOOKUP($B66,Activity!$A:$V,22,FALSE)))</f>
        <v/>
      </c>
      <c r="K66" s="133" t="str">
        <f>IF(B66=0,"",IF(VLOOKUP($B66,Activity!$A:$W,24,FALSE)=0,"",VLOOKUP($B66,Activity!$A:$W,24,FALSE)))</f>
        <v/>
      </c>
    </row>
    <row r="67" spans="1:11" x14ac:dyDescent="0.3">
      <c r="A67" s="133">
        <f t="shared" si="1"/>
        <v>61</v>
      </c>
      <c r="B67" s="133">
        <f>_xlfn.MAXIFS(Activity!A:A,Activity!D:D,A67,Activity!S:S,"Yes")</f>
        <v>0</v>
      </c>
      <c r="C67" s="134" t="str">
        <f>IF(B67=0,"",VLOOKUP($B67,Activity!$A:$U,20,FALSE))</f>
        <v/>
      </c>
      <c r="D67" s="133" t="str">
        <f>IF(B67=0,"",VLOOKUP($B67,Activity!$A:$V,8,FALSE))</f>
        <v/>
      </c>
      <c r="E67" s="133" t="str">
        <f>IF(B67=0,"",VLOOKUP($B67,Activity!$A:$V,6,FALSE))</f>
        <v/>
      </c>
      <c r="F67" s="133" t="str">
        <f>IF(B67=0,"",VLOOKUP($B67,Activity!$A:$V,7,FALSE))</f>
        <v/>
      </c>
      <c r="G67" s="133" t="str">
        <f>IF(B67=0,"",VLOOKUP($B67,Activity!$A:$V,10,FALSE))</f>
        <v/>
      </c>
      <c r="H67" s="134" t="e">
        <f>IF(G67=0,"",VLOOKUP($B67,Activity!$A:$V,16,FALSE))</f>
        <v>#N/A</v>
      </c>
      <c r="I67" s="134" t="str">
        <f>IF(B67=0,"",VLOOKUP($B67,Activity!$A:$V,19,FALSE))</f>
        <v/>
      </c>
      <c r="J67" s="133" t="str">
        <f>IF(B67=0,"",IF(VLOOKUP($B67,Activity!$A:$V,22,FALSE)=0,"",VLOOKUP($B67,Activity!$A:$V,22,FALSE)))</f>
        <v/>
      </c>
      <c r="K67" s="133" t="str">
        <f>IF(B67=0,"",IF(VLOOKUP($B67,Activity!$A:$W,24,FALSE)=0,"",VLOOKUP($B67,Activity!$A:$W,24,FALSE)))</f>
        <v/>
      </c>
    </row>
    <row r="68" spans="1:11" x14ac:dyDescent="0.3">
      <c r="A68" s="133">
        <f t="shared" si="1"/>
        <v>62</v>
      </c>
      <c r="B68" s="133">
        <f>_xlfn.MAXIFS(Activity!A:A,Activity!D:D,A68,Activity!S:S,"Yes")</f>
        <v>0</v>
      </c>
      <c r="C68" s="134" t="str">
        <f>IF(B68=0,"",VLOOKUP($B68,Activity!$A:$U,20,FALSE))</f>
        <v/>
      </c>
      <c r="D68" s="133" t="str">
        <f>IF(B68=0,"",VLOOKUP($B68,Activity!$A:$V,8,FALSE))</f>
        <v/>
      </c>
      <c r="E68" s="133" t="str">
        <f>IF(B68=0,"",VLOOKUP($B68,Activity!$A:$V,6,FALSE))</f>
        <v/>
      </c>
      <c r="F68" s="133" t="str">
        <f>IF(B68=0,"",VLOOKUP($B68,Activity!$A:$V,7,FALSE))</f>
        <v/>
      </c>
      <c r="G68" s="133" t="str">
        <f>IF(B68=0,"",VLOOKUP($B68,Activity!$A:$V,10,FALSE))</f>
        <v/>
      </c>
      <c r="H68" s="134" t="e">
        <f>IF(G68=0,"",VLOOKUP($B68,Activity!$A:$V,16,FALSE))</f>
        <v>#N/A</v>
      </c>
      <c r="I68" s="134" t="str">
        <f>IF(B68=0,"",VLOOKUP($B68,Activity!$A:$V,19,FALSE))</f>
        <v/>
      </c>
      <c r="J68" s="133" t="str">
        <f>IF(B68=0,"",IF(VLOOKUP($B68,Activity!$A:$V,22,FALSE)=0,"",VLOOKUP($B68,Activity!$A:$V,22,FALSE)))</f>
        <v/>
      </c>
      <c r="K68" s="133" t="str">
        <f>IF(B68=0,"",IF(VLOOKUP($B68,Activity!$A:$W,24,FALSE)=0,"",VLOOKUP($B68,Activity!$A:$W,24,FALSE)))</f>
        <v/>
      </c>
    </row>
    <row r="69" spans="1:11" x14ac:dyDescent="0.3">
      <c r="A69" s="133">
        <f t="shared" si="1"/>
        <v>63</v>
      </c>
      <c r="B69" s="133">
        <f>_xlfn.MAXIFS(Activity!A:A,Activity!D:D,A69,Activity!S:S,"Yes")</f>
        <v>0</v>
      </c>
      <c r="C69" s="134" t="str">
        <f>IF(B69=0,"",VLOOKUP($B69,Activity!$A:$U,20,FALSE))</f>
        <v/>
      </c>
      <c r="D69" s="133" t="str">
        <f>IF(B69=0,"",VLOOKUP($B69,Activity!$A:$V,8,FALSE))</f>
        <v/>
      </c>
      <c r="E69" s="133" t="str">
        <f>IF(B69=0,"",VLOOKUP($B69,Activity!$A:$V,6,FALSE))</f>
        <v/>
      </c>
      <c r="F69" s="133" t="str">
        <f>IF(B69=0,"",VLOOKUP($B69,Activity!$A:$V,7,FALSE))</f>
        <v/>
      </c>
      <c r="G69" s="133" t="str">
        <f>IF(B69=0,"",VLOOKUP($B69,Activity!$A:$V,10,FALSE))</f>
        <v/>
      </c>
      <c r="H69" s="134" t="e">
        <f>IF(G69=0,"",VLOOKUP($B69,Activity!$A:$V,16,FALSE))</f>
        <v>#N/A</v>
      </c>
      <c r="I69" s="134" t="str">
        <f>IF(B69=0,"",VLOOKUP($B69,Activity!$A:$V,19,FALSE))</f>
        <v/>
      </c>
      <c r="J69" s="133" t="str">
        <f>IF(B69=0,"",IF(VLOOKUP($B69,Activity!$A:$V,22,FALSE)=0,"",VLOOKUP($B69,Activity!$A:$V,22,FALSE)))</f>
        <v/>
      </c>
      <c r="K69" s="133" t="str">
        <f>IF(B69=0,"",IF(VLOOKUP($B69,Activity!$A:$W,24,FALSE)=0,"",VLOOKUP($B69,Activity!$A:$W,24,FALSE)))</f>
        <v/>
      </c>
    </row>
    <row r="70" spans="1:11" x14ac:dyDescent="0.3">
      <c r="A70" s="133">
        <f t="shared" si="1"/>
        <v>64</v>
      </c>
      <c r="B70" s="133">
        <f>_xlfn.MAXIFS(Activity!A:A,Activity!D:D,A70,Activity!S:S,"Yes")</f>
        <v>0</v>
      </c>
      <c r="C70" s="134" t="str">
        <f>IF(B70=0,"",VLOOKUP($B70,Activity!$A:$U,20,FALSE))</f>
        <v/>
      </c>
      <c r="D70" s="133" t="str">
        <f>IF(B70=0,"",VLOOKUP($B70,Activity!$A:$V,8,FALSE))</f>
        <v/>
      </c>
      <c r="E70" s="133" t="str">
        <f>IF(B70=0,"",VLOOKUP($B70,Activity!$A:$V,6,FALSE))</f>
        <v/>
      </c>
      <c r="F70" s="133" t="str">
        <f>IF(B70=0,"",VLOOKUP($B70,Activity!$A:$V,7,FALSE))</f>
        <v/>
      </c>
      <c r="G70" s="133" t="str">
        <f>IF(B70=0,"",VLOOKUP($B70,Activity!$A:$V,10,FALSE))</f>
        <v/>
      </c>
      <c r="H70" s="134" t="e">
        <f>IF(G70=0,"",VLOOKUP($B70,Activity!$A:$V,16,FALSE))</f>
        <v>#N/A</v>
      </c>
      <c r="I70" s="134" t="str">
        <f>IF(B70=0,"",VLOOKUP($B70,Activity!$A:$V,19,FALSE))</f>
        <v/>
      </c>
      <c r="J70" s="133" t="str">
        <f>IF(B70=0,"",IF(VLOOKUP($B70,Activity!$A:$V,22,FALSE)=0,"",VLOOKUP($B70,Activity!$A:$V,22,FALSE)))</f>
        <v/>
      </c>
      <c r="K70" s="133" t="str">
        <f>IF(B70=0,"",IF(VLOOKUP($B70,Activity!$A:$W,24,FALSE)=0,"",VLOOKUP($B70,Activity!$A:$W,24,FALSE)))</f>
        <v/>
      </c>
    </row>
    <row r="71" spans="1:11" x14ac:dyDescent="0.3">
      <c r="A71" s="133">
        <f t="shared" si="1"/>
        <v>65</v>
      </c>
      <c r="B71" s="133">
        <f>_xlfn.MAXIFS(Activity!A:A,Activity!D:D,A71,Activity!S:S,"Yes")</f>
        <v>0</v>
      </c>
      <c r="C71" s="134" t="str">
        <f>IF(B71=0,"",VLOOKUP($B71,Activity!$A:$U,20,FALSE))</f>
        <v/>
      </c>
      <c r="D71" s="133" t="str">
        <f>IF(B71=0,"",VLOOKUP($B71,Activity!$A:$V,8,FALSE))</f>
        <v/>
      </c>
      <c r="E71" s="133" t="str">
        <f>IF(B71=0,"",VLOOKUP($B71,Activity!$A:$V,6,FALSE))</f>
        <v/>
      </c>
      <c r="F71" s="133" t="str">
        <f>IF(B71=0,"",VLOOKUP($B71,Activity!$A:$V,7,FALSE))</f>
        <v/>
      </c>
      <c r="G71" s="133" t="str">
        <f>IF(B71=0,"",VLOOKUP($B71,Activity!$A:$V,10,FALSE))</f>
        <v/>
      </c>
      <c r="H71" s="134" t="e">
        <f>IF(G71=0,"",VLOOKUP($B71,Activity!$A:$V,16,FALSE))</f>
        <v>#N/A</v>
      </c>
      <c r="I71" s="134" t="str">
        <f>IF(B71=0,"",VLOOKUP($B71,Activity!$A:$V,19,FALSE))</f>
        <v/>
      </c>
      <c r="J71" s="133" t="str">
        <f>IF(B71=0,"",IF(VLOOKUP($B71,Activity!$A:$V,22,FALSE)=0,"",VLOOKUP($B71,Activity!$A:$V,22,FALSE)))</f>
        <v/>
      </c>
      <c r="K71" s="133" t="str">
        <f>IF(B71=0,"",IF(VLOOKUP($B71,Activity!$A:$W,24,FALSE)=0,"",VLOOKUP($B71,Activity!$A:$W,24,FALSE)))</f>
        <v/>
      </c>
    </row>
    <row r="72" spans="1:11" x14ac:dyDescent="0.3">
      <c r="A72" s="133">
        <f t="shared" si="1"/>
        <v>66</v>
      </c>
      <c r="B72" s="133">
        <f>_xlfn.MAXIFS(Activity!A:A,Activity!D:D,A72,Activity!S:S,"Yes")</f>
        <v>0</v>
      </c>
      <c r="C72" s="134" t="str">
        <f>IF(B72=0,"",VLOOKUP($B72,Activity!$A:$U,20,FALSE))</f>
        <v/>
      </c>
      <c r="D72" s="133" t="str">
        <f>IF(B72=0,"",VLOOKUP($B72,Activity!$A:$V,8,FALSE))</f>
        <v/>
      </c>
      <c r="E72" s="133" t="str">
        <f>IF(B72=0,"",VLOOKUP($B72,Activity!$A:$V,6,FALSE))</f>
        <v/>
      </c>
      <c r="F72" s="133" t="str">
        <f>IF(B72=0,"",VLOOKUP($B72,Activity!$A:$V,7,FALSE))</f>
        <v/>
      </c>
      <c r="G72" s="133" t="str">
        <f>IF(B72=0,"",VLOOKUP($B72,Activity!$A:$V,10,FALSE))</f>
        <v/>
      </c>
      <c r="H72" s="134" t="e">
        <f>IF(G72=0,"",VLOOKUP($B72,Activity!$A:$V,16,FALSE))</f>
        <v>#N/A</v>
      </c>
      <c r="I72" s="134" t="str">
        <f>IF(B72=0,"",VLOOKUP($B72,Activity!$A:$V,19,FALSE))</f>
        <v/>
      </c>
      <c r="J72" s="133" t="str">
        <f>IF(B72=0,"",IF(VLOOKUP($B72,Activity!$A:$V,22,FALSE)=0,"",VLOOKUP($B72,Activity!$A:$V,22,FALSE)))</f>
        <v/>
      </c>
      <c r="K72" s="133" t="str">
        <f>IF(B72=0,"",IF(VLOOKUP($B72,Activity!$A:$W,24,FALSE)=0,"",VLOOKUP($B72,Activity!$A:$W,24,FALSE)))</f>
        <v/>
      </c>
    </row>
    <row r="73" spans="1:11" x14ac:dyDescent="0.3">
      <c r="A73" s="133">
        <f t="shared" si="1"/>
        <v>67</v>
      </c>
      <c r="B73" s="133">
        <f>_xlfn.MAXIFS(Activity!A:A,Activity!D:D,A73,Activity!S:S,"Yes")</f>
        <v>0</v>
      </c>
      <c r="C73" s="134" t="str">
        <f>IF(B73=0,"",VLOOKUP($B73,Activity!$A:$U,20,FALSE))</f>
        <v/>
      </c>
      <c r="D73" s="133" t="str">
        <f>IF(B73=0,"",VLOOKUP($B73,Activity!$A:$V,8,FALSE))</f>
        <v/>
      </c>
      <c r="E73" s="133" t="str">
        <f>IF(B73=0,"",VLOOKUP($B73,Activity!$A:$V,6,FALSE))</f>
        <v/>
      </c>
      <c r="F73" s="133" t="str">
        <f>IF(B73=0,"",VLOOKUP($B73,Activity!$A:$V,7,FALSE))</f>
        <v/>
      </c>
      <c r="G73" s="133" t="str">
        <f>IF(B73=0,"",VLOOKUP($B73,Activity!$A:$V,10,FALSE))</f>
        <v/>
      </c>
      <c r="H73" s="134" t="e">
        <f>IF(G73=0,"",VLOOKUP($B73,Activity!$A:$V,16,FALSE))</f>
        <v>#N/A</v>
      </c>
      <c r="I73" s="134" t="str">
        <f>IF(B73=0,"",VLOOKUP($B73,Activity!$A:$V,19,FALSE))</f>
        <v/>
      </c>
      <c r="J73" s="133" t="str">
        <f>IF(B73=0,"",IF(VLOOKUP($B73,Activity!$A:$V,22,FALSE)=0,"",VLOOKUP($B73,Activity!$A:$V,22,FALSE)))</f>
        <v/>
      </c>
      <c r="K73" s="133" t="str">
        <f>IF(B73=0,"",IF(VLOOKUP($B73,Activity!$A:$W,24,FALSE)=0,"",VLOOKUP($B73,Activity!$A:$W,24,FALSE)))</f>
        <v/>
      </c>
    </row>
    <row r="74" spans="1:11" x14ac:dyDescent="0.3">
      <c r="A74" s="133">
        <f t="shared" si="1"/>
        <v>68</v>
      </c>
      <c r="B74" s="133">
        <f>_xlfn.MAXIFS(Activity!A:A,Activity!D:D,A74,Activity!S:S,"Yes")</f>
        <v>0</v>
      </c>
      <c r="C74" s="134" t="str">
        <f>IF(B74=0,"",VLOOKUP($B74,Activity!$A:$U,20,FALSE))</f>
        <v/>
      </c>
      <c r="D74" s="133" t="str">
        <f>IF(B74=0,"",VLOOKUP($B74,Activity!$A:$V,8,FALSE))</f>
        <v/>
      </c>
      <c r="E74" s="133" t="str">
        <f>IF(B74=0,"",VLOOKUP($B74,Activity!$A:$V,6,FALSE))</f>
        <v/>
      </c>
      <c r="F74" s="133" t="str">
        <f>IF(B74=0,"",VLOOKUP($B74,Activity!$A:$V,7,FALSE))</f>
        <v/>
      </c>
      <c r="G74" s="133" t="str">
        <f>IF(B74=0,"",VLOOKUP($B74,Activity!$A:$V,10,FALSE))</f>
        <v/>
      </c>
      <c r="H74" s="134" t="e">
        <f>IF(G74=0,"",VLOOKUP($B74,Activity!$A:$V,16,FALSE))</f>
        <v>#N/A</v>
      </c>
      <c r="I74" s="134" t="str">
        <f>IF(B74=0,"",VLOOKUP($B74,Activity!$A:$V,19,FALSE))</f>
        <v/>
      </c>
      <c r="J74" s="133" t="str">
        <f>IF(B74=0,"",IF(VLOOKUP($B74,Activity!$A:$V,22,FALSE)=0,"",VLOOKUP($B74,Activity!$A:$V,22,FALSE)))</f>
        <v/>
      </c>
      <c r="K74" s="133" t="str">
        <f>IF(B74=0,"",IF(VLOOKUP($B74,Activity!$A:$W,24,FALSE)=0,"",VLOOKUP($B74,Activity!$A:$W,24,FALSE)))</f>
        <v/>
      </c>
    </row>
    <row r="75" spans="1:11" x14ac:dyDescent="0.3">
      <c r="A75" s="133">
        <f t="shared" si="1"/>
        <v>69</v>
      </c>
      <c r="B75" s="133">
        <f>_xlfn.MAXIFS(Activity!A:A,Activity!D:D,A75,Activity!S:S,"Yes")</f>
        <v>0</v>
      </c>
      <c r="C75" s="134" t="str">
        <f>IF(B75=0,"",VLOOKUP($B75,Activity!$A:$U,20,FALSE))</f>
        <v/>
      </c>
      <c r="D75" s="133" t="str">
        <f>IF(B75=0,"",VLOOKUP($B75,Activity!$A:$V,8,FALSE))</f>
        <v/>
      </c>
      <c r="E75" s="133" t="str">
        <f>IF(B75=0,"",VLOOKUP($B75,Activity!$A:$V,6,FALSE))</f>
        <v/>
      </c>
      <c r="F75" s="133" t="str">
        <f>IF(B75=0,"",VLOOKUP($B75,Activity!$A:$V,7,FALSE))</f>
        <v/>
      </c>
      <c r="G75" s="133" t="str">
        <f>IF(B75=0,"",VLOOKUP($B75,Activity!$A:$V,10,FALSE))</f>
        <v/>
      </c>
      <c r="H75" s="134" t="e">
        <f>IF(G75=0,"",VLOOKUP($B75,Activity!$A:$V,16,FALSE))</f>
        <v>#N/A</v>
      </c>
      <c r="I75" s="134" t="str">
        <f>IF(B75=0,"",VLOOKUP($B75,Activity!$A:$V,19,FALSE))</f>
        <v/>
      </c>
      <c r="J75" s="133" t="str">
        <f>IF(B75=0,"",IF(VLOOKUP($B75,Activity!$A:$V,22,FALSE)=0,"",VLOOKUP($B75,Activity!$A:$V,22,FALSE)))</f>
        <v/>
      </c>
      <c r="K75" s="133" t="str">
        <f>IF(B75=0,"",IF(VLOOKUP($B75,Activity!$A:$W,24,FALSE)=0,"",VLOOKUP($B75,Activity!$A:$W,24,FALSE)))</f>
        <v/>
      </c>
    </row>
    <row r="76" spans="1:11" x14ac:dyDescent="0.3">
      <c r="A76" s="133">
        <f t="shared" si="1"/>
        <v>70</v>
      </c>
      <c r="B76" s="133">
        <f>_xlfn.MAXIFS(Activity!A:A,Activity!D:D,A76,Activity!S:S,"Yes")</f>
        <v>0</v>
      </c>
      <c r="C76" s="134" t="str">
        <f>IF(B76=0,"",VLOOKUP($B76,Activity!$A:$U,20,FALSE))</f>
        <v/>
      </c>
      <c r="D76" s="133" t="str">
        <f>IF(B76=0,"",VLOOKUP($B76,Activity!$A:$V,8,FALSE))</f>
        <v/>
      </c>
      <c r="E76" s="133" t="str">
        <f>IF(B76=0,"",VLOOKUP($B76,Activity!$A:$V,6,FALSE))</f>
        <v/>
      </c>
      <c r="F76" s="133" t="str">
        <f>IF(B76=0,"",VLOOKUP($B76,Activity!$A:$V,7,FALSE))</f>
        <v/>
      </c>
      <c r="G76" s="133" t="str">
        <f>IF(B76=0,"",VLOOKUP($B76,Activity!$A:$V,10,FALSE))</f>
        <v/>
      </c>
      <c r="H76" s="134" t="e">
        <f>IF(G76=0,"",VLOOKUP($B76,Activity!$A:$V,16,FALSE))</f>
        <v>#N/A</v>
      </c>
      <c r="I76" s="134" t="str">
        <f>IF(B76=0,"",VLOOKUP($B76,Activity!$A:$V,19,FALSE))</f>
        <v/>
      </c>
      <c r="J76" s="133" t="str">
        <f>IF(B76=0,"",IF(VLOOKUP($B76,Activity!$A:$V,22,FALSE)=0,"",VLOOKUP($B76,Activity!$A:$V,22,FALSE)))</f>
        <v/>
      </c>
      <c r="K76" s="133" t="str">
        <f>IF(B76=0,"",IF(VLOOKUP($B76,Activity!$A:$W,24,FALSE)=0,"",VLOOKUP($B76,Activity!$A:$W,24,FALSE)))</f>
        <v/>
      </c>
    </row>
    <row r="77" spans="1:11" x14ac:dyDescent="0.3">
      <c r="A77" s="133">
        <f t="shared" si="1"/>
        <v>71</v>
      </c>
      <c r="B77" s="133">
        <f>_xlfn.MAXIFS(Activity!A:A,Activity!D:D,A77,Activity!S:S,"Yes")</f>
        <v>0</v>
      </c>
      <c r="C77" s="134" t="str">
        <f>IF(B77=0,"",VLOOKUP($B77,Activity!$A:$U,20,FALSE))</f>
        <v/>
      </c>
      <c r="D77" s="133" t="str">
        <f>IF(B77=0,"",VLOOKUP($B77,Activity!$A:$V,8,FALSE))</f>
        <v/>
      </c>
      <c r="E77" s="133" t="str">
        <f>IF(B77=0,"",VLOOKUP($B77,Activity!$A:$V,6,FALSE))</f>
        <v/>
      </c>
      <c r="F77" s="133" t="str">
        <f>IF(B77=0,"",VLOOKUP($B77,Activity!$A:$V,7,FALSE))</f>
        <v/>
      </c>
      <c r="G77" s="133" t="str">
        <f>IF(B77=0,"",VLOOKUP($B77,Activity!$A:$V,10,FALSE))</f>
        <v/>
      </c>
      <c r="H77" s="134" t="e">
        <f>IF(G77=0,"",VLOOKUP($B77,Activity!$A:$V,16,FALSE))</f>
        <v>#N/A</v>
      </c>
      <c r="I77" s="134" t="str">
        <f>IF(B77=0,"",VLOOKUP($B77,Activity!$A:$V,19,FALSE))</f>
        <v/>
      </c>
      <c r="J77" s="133" t="str">
        <f>IF(B77=0,"",IF(VLOOKUP($B77,Activity!$A:$V,22,FALSE)=0,"",VLOOKUP($B77,Activity!$A:$V,22,FALSE)))</f>
        <v/>
      </c>
      <c r="K77" s="133" t="str">
        <f>IF(B77=0,"",IF(VLOOKUP($B77,Activity!$A:$W,24,FALSE)=0,"",VLOOKUP($B77,Activity!$A:$W,24,FALSE)))</f>
        <v/>
      </c>
    </row>
    <row r="78" spans="1:11" x14ac:dyDescent="0.3">
      <c r="A78" s="133">
        <f t="shared" si="1"/>
        <v>72</v>
      </c>
      <c r="B78" s="133">
        <f>_xlfn.MAXIFS(Activity!A:A,Activity!D:D,A78,Activity!S:S,"Yes")</f>
        <v>0</v>
      </c>
      <c r="C78" s="134" t="str">
        <f>IF(B78=0,"",VLOOKUP($B78,Activity!$A:$U,20,FALSE))</f>
        <v/>
      </c>
      <c r="D78" s="133" t="str">
        <f>IF(B78=0,"",VLOOKUP($B78,Activity!$A:$V,8,FALSE))</f>
        <v/>
      </c>
      <c r="E78" s="133" t="str">
        <f>IF(B78=0,"",VLOOKUP($B78,Activity!$A:$V,6,FALSE))</f>
        <v/>
      </c>
      <c r="F78" s="133" t="str">
        <f>IF(B78=0,"",VLOOKUP($B78,Activity!$A:$V,7,FALSE))</f>
        <v/>
      </c>
      <c r="G78" s="133" t="str">
        <f>IF(B78=0,"",VLOOKUP($B78,Activity!$A:$V,10,FALSE))</f>
        <v/>
      </c>
      <c r="H78" s="134" t="e">
        <f>IF(G78=0,"",VLOOKUP($B78,Activity!$A:$V,16,FALSE))</f>
        <v>#N/A</v>
      </c>
      <c r="I78" s="134" t="str">
        <f>IF(B78=0,"",VLOOKUP($B78,Activity!$A:$V,19,FALSE))</f>
        <v/>
      </c>
      <c r="J78" s="133" t="str">
        <f>IF(B78=0,"",IF(VLOOKUP($B78,Activity!$A:$V,22,FALSE)=0,"",VLOOKUP($B78,Activity!$A:$V,22,FALSE)))</f>
        <v/>
      </c>
      <c r="K78" s="133" t="str">
        <f>IF(B78=0,"",IF(VLOOKUP($B78,Activity!$A:$W,24,FALSE)=0,"",VLOOKUP($B78,Activity!$A:$W,24,FALSE)))</f>
        <v/>
      </c>
    </row>
    <row r="79" spans="1:11" x14ac:dyDescent="0.3">
      <c r="A79" s="133">
        <f t="shared" si="1"/>
        <v>73</v>
      </c>
      <c r="B79" s="133">
        <f>_xlfn.MAXIFS(Activity!A:A,Activity!D:D,A79,Activity!S:S,"Yes")</f>
        <v>0</v>
      </c>
      <c r="C79" s="134" t="str">
        <f>IF(B79=0,"",VLOOKUP($B79,Activity!$A:$U,20,FALSE))</f>
        <v/>
      </c>
      <c r="D79" s="133" t="str">
        <f>IF(B79=0,"",VLOOKUP($B79,Activity!$A:$V,8,FALSE))</f>
        <v/>
      </c>
      <c r="E79" s="133" t="str">
        <f>IF(B79=0,"",VLOOKUP($B79,Activity!$A:$V,6,FALSE))</f>
        <v/>
      </c>
      <c r="F79" s="133" t="str">
        <f>IF(B79=0,"",VLOOKUP($B79,Activity!$A:$V,7,FALSE))</f>
        <v/>
      </c>
      <c r="G79" s="133" t="str">
        <f>IF(B79=0,"",VLOOKUP($B79,Activity!$A:$V,10,FALSE))</f>
        <v/>
      </c>
      <c r="H79" s="134" t="e">
        <f>IF(G79=0,"",VLOOKUP($B79,Activity!$A:$V,16,FALSE))</f>
        <v>#N/A</v>
      </c>
      <c r="I79" s="134" t="str">
        <f>IF(B79=0,"",VLOOKUP($B79,Activity!$A:$V,19,FALSE))</f>
        <v/>
      </c>
      <c r="J79" s="133" t="str">
        <f>IF(B79=0,"",IF(VLOOKUP($B79,Activity!$A:$V,22,FALSE)=0,"",VLOOKUP($B79,Activity!$A:$V,22,FALSE)))</f>
        <v/>
      </c>
      <c r="K79" s="133" t="str">
        <f>IF(B79=0,"",IF(VLOOKUP($B79,Activity!$A:$W,24,FALSE)=0,"",VLOOKUP($B79,Activity!$A:$W,24,FALSE)))</f>
        <v/>
      </c>
    </row>
    <row r="80" spans="1:11" x14ac:dyDescent="0.3">
      <c r="A80" s="133">
        <f t="shared" si="1"/>
        <v>74</v>
      </c>
      <c r="B80" s="133">
        <f>_xlfn.MAXIFS(Activity!A:A,Activity!D:D,A80,Activity!S:S,"Yes")</f>
        <v>0</v>
      </c>
      <c r="C80" s="134" t="str">
        <f>IF(B80=0,"",VLOOKUP($B80,Activity!$A:$U,20,FALSE))</f>
        <v/>
      </c>
      <c r="D80" s="133" t="str">
        <f>IF(B80=0,"",VLOOKUP($B80,Activity!$A:$V,8,FALSE))</f>
        <v/>
      </c>
      <c r="E80" s="133" t="str">
        <f>IF(B80=0,"",VLOOKUP($B80,Activity!$A:$V,6,FALSE))</f>
        <v/>
      </c>
      <c r="F80" s="133" t="str">
        <f>IF(B80=0,"",VLOOKUP($B80,Activity!$A:$V,7,FALSE))</f>
        <v/>
      </c>
      <c r="G80" s="133" t="str">
        <f>IF(B80=0,"",VLOOKUP($B80,Activity!$A:$V,10,FALSE))</f>
        <v/>
      </c>
      <c r="H80" s="134" t="e">
        <f>IF(G80=0,"",VLOOKUP($B80,Activity!$A:$V,16,FALSE))</f>
        <v>#N/A</v>
      </c>
      <c r="I80" s="134" t="str">
        <f>IF(B80=0,"",VLOOKUP($B80,Activity!$A:$V,19,FALSE))</f>
        <v/>
      </c>
      <c r="J80" s="133" t="str">
        <f>IF(B80=0,"",IF(VLOOKUP($B80,Activity!$A:$V,22,FALSE)=0,"",VLOOKUP($B80,Activity!$A:$V,22,FALSE)))</f>
        <v/>
      </c>
      <c r="K80" s="133" t="str">
        <f>IF(B80=0,"",IF(VLOOKUP($B80,Activity!$A:$W,24,FALSE)=0,"",VLOOKUP($B80,Activity!$A:$W,24,FALSE)))</f>
        <v/>
      </c>
    </row>
    <row r="81" spans="1:11" x14ac:dyDescent="0.3">
      <c r="A81" s="133">
        <f t="shared" si="1"/>
        <v>75</v>
      </c>
      <c r="B81" s="133">
        <f>_xlfn.MAXIFS(Activity!A:A,Activity!D:D,A81,Activity!S:S,"Yes")</f>
        <v>0</v>
      </c>
      <c r="C81" s="134" t="str">
        <f>IF(B81=0,"",VLOOKUP($B81,Activity!$A:$U,20,FALSE))</f>
        <v/>
      </c>
      <c r="D81" s="133" t="str">
        <f>IF(B81=0,"",VLOOKUP($B81,Activity!$A:$V,8,FALSE))</f>
        <v/>
      </c>
      <c r="E81" s="133" t="str">
        <f>IF(B81=0,"",VLOOKUP($B81,Activity!$A:$V,6,FALSE))</f>
        <v/>
      </c>
      <c r="F81" s="133" t="str">
        <f>IF(B81=0,"",VLOOKUP($B81,Activity!$A:$V,7,FALSE))</f>
        <v/>
      </c>
      <c r="G81" s="133" t="str">
        <f>IF(B81=0,"",VLOOKUP($B81,Activity!$A:$V,10,FALSE))</f>
        <v/>
      </c>
      <c r="H81" s="134" t="e">
        <f>IF(G81=0,"",VLOOKUP($B81,Activity!$A:$V,16,FALSE))</f>
        <v>#N/A</v>
      </c>
      <c r="I81" s="134" t="str">
        <f>IF(B81=0,"",VLOOKUP($B81,Activity!$A:$V,19,FALSE))</f>
        <v/>
      </c>
      <c r="J81" s="133" t="str">
        <f>IF(B81=0,"",IF(VLOOKUP($B81,Activity!$A:$V,22,FALSE)=0,"",VLOOKUP($B81,Activity!$A:$V,22,FALSE)))</f>
        <v/>
      </c>
      <c r="K81" s="133" t="str">
        <f>IF(B81=0,"",IF(VLOOKUP($B81,Activity!$A:$W,24,FALSE)=0,"",VLOOKUP($B81,Activity!$A:$W,24,FALSE)))</f>
        <v/>
      </c>
    </row>
    <row r="82" spans="1:11" x14ac:dyDescent="0.3">
      <c r="A82" s="133">
        <f t="shared" si="1"/>
        <v>76</v>
      </c>
      <c r="B82" s="133">
        <f>_xlfn.MAXIFS(Activity!A:A,Activity!D:D,A82,Activity!S:S,"Yes")</f>
        <v>0</v>
      </c>
      <c r="C82" s="134" t="str">
        <f>IF(B82=0,"",VLOOKUP($B82,Activity!$A:$U,20,FALSE))</f>
        <v/>
      </c>
      <c r="D82" s="133" t="str">
        <f>IF(B82=0,"",VLOOKUP($B82,Activity!$A:$V,8,FALSE))</f>
        <v/>
      </c>
      <c r="E82" s="133" t="str">
        <f>IF(B82=0,"",VLOOKUP($B82,Activity!$A:$V,6,FALSE))</f>
        <v/>
      </c>
      <c r="F82" s="133" t="str">
        <f>IF(B82=0,"",VLOOKUP($B82,Activity!$A:$V,7,FALSE))</f>
        <v/>
      </c>
      <c r="G82" s="133" t="str">
        <f>IF(B82=0,"",VLOOKUP($B82,Activity!$A:$V,10,FALSE))</f>
        <v/>
      </c>
      <c r="H82" s="134" t="e">
        <f>IF(G82=0,"",VLOOKUP($B82,Activity!$A:$V,16,FALSE))</f>
        <v>#N/A</v>
      </c>
      <c r="I82" s="134" t="str">
        <f>IF(B82=0,"",VLOOKUP($B82,Activity!$A:$V,19,FALSE))</f>
        <v/>
      </c>
      <c r="J82" s="133" t="str">
        <f>IF(B82=0,"",IF(VLOOKUP($B82,Activity!$A:$V,22,FALSE)=0,"",VLOOKUP($B82,Activity!$A:$V,22,FALSE)))</f>
        <v/>
      </c>
      <c r="K82" s="133" t="str">
        <f>IF(B82=0,"",IF(VLOOKUP($B82,Activity!$A:$W,24,FALSE)=0,"",VLOOKUP($B82,Activity!$A:$W,24,FALSE)))</f>
        <v/>
      </c>
    </row>
    <row r="83" spans="1:11" x14ac:dyDescent="0.3">
      <c r="A83" s="133">
        <f t="shared" si="1"/>
        <v>77</v>
      </c>
      <c r="B83" s="133">
        <f>_xlfn.MAXIFS(Activity!A:A,Activity!D:D,A83,Activity!S:S,"Yes")</f>
        <v>0</v>
      </c>
      <c r="C83" s="134" t="str">
        <f>IF(B83=0,"",VLOOKUP($B83,Activity!$A:$U,20,FALSE))</f>
        <v/>
      </c>
      <c r="D83" s="133" t="str">
        <f>IF(B83=0,"",VLOOKUP($B83,Activity!$A:$V,8,FALSE))</f>
        <v/>
      </c>
      <c r="E83" s="133" t="str">
        <f>IF(B83=0,"",VLOOKUP($B83,Activity!$A:$V,6,FALSE))</f>
        <v/>
      </c>
      <c r="F83" s="133" t="str">
        <f>IF(B83=0,"",VLOOKUP($B83,Activity!$A:$V,7,FALSE))</f>
        <v/>
      </c>
      <c r="G83" s="133" t="str">
        <f>IF(B83=0,"",VLOOKUP($B83,Activity!$A:$V,10,FALSE))</f>
        <v/>
      </c>
      <c r="H83" s="134" t="e">
        <f>IF(G83=0,"",VLOOKUP($B83,Activity!$A:$V,16,FALSE))</f>
        <v>#N/A</v>
      </c>
      <c r="I83" s="134" t="str">
        <f>IF(B83=0,"",VLOOKUP($B83,Activity!$A:$V,19,FALSE))</f>
        <v/>
      </c>
      <c r="J83" s="133" t="str">
        <f>IF(B83=0,"",IF(VLOOKUP($B83,Activity!$A:$V,22,FALSE)=0,"",VLOOKUP($B83,Activity!$A:$V,22,FALSE)))</f>
        <v/>
      </c>
      <c r="K83" s="133" t="str">
        <f>IF(B83=0,"",IF(VLOOKUP($B83,Activity!$A:$W,24,FALSE)=0,"",VLOOKUP($B83,Activity!$A:$W,24,FALSE)))</f>
        <v/>
      </c>
    </row>
    <row r="84" spans="1:11" x14ac:dyDescent="0.3">
      <c r="A84" s="133">
        <f t="shared" si="1"/>
        <v>78</v>
      </c>
      <c r="B84" s="133">
        <f>_xlfn.MAXIFS(Activity!A:A,Activity!D:D,A84,Activity!S:S,"Yes")</f>
        <v>0</v>
      </c>
      <c r="C84" s="134" t="str">
        <f>IF(B84=0,"",VLOOKUP($B84,Activity!$A:$U,20,FALSE))</f>
        <v/>
      </c>
      <c r="D84" s="133" t="str">
        <f>IF(B84=0,"",VLOOKUP($B84,Activity!$A:$V,8,FALSE))</f>
        <v/>
      </c>
      <c r="E84" s="133" t="str">
        <f>IF(B84=0,"",VLOOKUP($B84,Activity!$A:$V,6,FALSE))</f>
        <v/>
      </c>
      <c r="F84" s="133" t="str">
        <f>IF(B84=0,"",VLOOKUP($B84,Activity!$A:$V,7,FALSE))</f>
        <v/>
      </c>
      <c r="G84" s="133" t="str">
        <f>IF(B84=0,"",VLOOKUP($B84,Activity!$A:$V,10,FALSE))</f>
        <v/>
      </c>
      <c r="H84" s="134" t="e">
        <f>IF(G84=0,"",VLOOKUP($B84,Activity!$A:$V,16,FALSE))</f>
        <v>#N/A</v>
      </c>
      <c r="I84" s="134" t="str">
        <f>IF(B84=0,"",VLOOKUP($B84,Activity!$A:$V,19,FALSE))</f>
        <v/>
      </c>
      <c r="J84" s="133" t="str">
        <f>IF(B84=0,"",IF(VLOOKUP($B84,Activity!$A:$V,22,FALSE)=0,"",VLOOKUP($B84,Activity!$A:$V,22,FALSE)))</f>
        <v/>
      </c>
      <c r="K84" s="133" t="str">
        <f>IF(B84=0,"",IF(VLOOKUP($B84,Activity!$A:$W,24,FALSE)=0,"",VLOOKUP($B84,Activity!$A:$W,24,FALSE)))</f>
        <v/>
      </c>
    </row>
    <row r="85" spans="1:11" x14ac:dyDescent="0.3">
      <c r="A85" s="133">
        <f t="shared" si="1"/>
        <v>79</v>
      </c>
      <c r="B85" s="133">
        <f>_xlfn.MAXIFS(Activity!A:A,Activity!D:D,A85,Activity!S:S,"Yes")</f>
        <v>0</v>
      </c>
      <c r="C85" s="134" t="str">
        <f>IF(B85=0,"",VLOOKUP($B85,Activity!$A:$U,20,FALSE))</f>
        <v/>
      </c>
      <c r="D85" s="133" t="str">
        <f>IF(B85=0,"",VLOOKUP($B85,Activity!$A:$V,8,FALSE))</f>
        <v/>
      </c>
      <c r="E85" s="133" t="str">
        <f>IF(B85=0,"",VLOOKUP($B85,Activity!$A:$V,6,FALSE))</f>
        <v/>
      </c>
      <c r="F85" s="133" t="str">
        <f>IF(B85=0,"",VLOOKUP($B85,Activity!$A:$V,7,FALSE))</f>
        <v/>
      </c>
      <c r="G85" s="133" t="str">
        <f>IF(B85=0,"",VLOOKUP($B85,Activity!$A:$V,10,FALSE))</f>
        <v/>
      </c>
      <c r="H85" s="134" t="e">
        <f>IF(G85=0,"",VLOOKUP($B85,Activity!$A:$V,16,FALSE))</f>
        <v>#N/A</v>
      </c>
      <c r="I85" s="134" t="str">
        <f>IF(B85=0,"",VLOOKUP($B85,Activity!$A:$V,19,FALSE))</f>
        <v/>
      </c>
      <c r="J85" s="133" t="str">
        <f>IF(B85=0,"",IF(VLOOKUP($B85,Activity!$A:$V,22,FALSE)=0,"",VLOOKUP($B85,Activity!$A:$V,22,FALSE)))</f>
        <v/>
      </c>
      <c r="K85" s="133" t="str">
        <f>IF(B85=0,"",IF(VLOOKUP($B85,Activity!$A:$W,24,FALSE)=0,"",VLOOKUP($B85,Activity!$A:$W,24,FALSE)))</f>
        <v/>
      </c>
    </row>
    <row r="86" spans="1:11" x14ac:dyDescent="0.3">
      <c r="A86" s="133">
        <f t="shared" si="1"/>
        <v>80</v>
      </c>
      <c r="B86" s="133">
        <f>_xlfn.MAXIFS(Activity!A:A,Activity!D:D,A86,Activity!S:S,"Yes")</f>
        <v>0</v>
      </c>
      <c r="C86" s="134" t="str">
        <f>IF(B86=0,"",VLOOKUP($B86,Activity!$A:$U,20,FALSE))</f>
        <v/>
      </c>
      <c r="D86" s="133" t="str">
        <f>IF(B86=0,"",VLOOKUP($B86,Activity!$A:$V,8,FALSE))</f>
        <v/>
      </c>
      <c r="E86" s="133" t="str">
        <f>IF(B86=0,"",VLOOKUP($B86,Activity!$A:$V,6,FALSE))</f>
        <v/>
      </c>
      <c r="F86" s="133" t="str">
        <f>IF(B86=0,"",VLOOKUP($B86,Activity!$A:$V,7,FALSE))</f>
        <v/>
      </c>
      <c r="G86" s="133" t="str">
        <f>IF(B86=0,"",VLOOKUP($B86,Activity!$A:$V,10,FALSE))</f>
        <v/>
      </c>
      <c r="H86" s="134" t="e">
        <f>IF(G86=0,"",VLOOKUP($B86,Activity!$A:$V,16,FALSE))</f>
        <v>#N/A</v>
      </c>
      <c r="I86" s="134" t="str">
        <f>IF(B86=0,"",VLOOKUP($B86,Activity!$A:$V,19,FALSE))</f>
        <v/>
      </c>
      <c r="J86" s="133" t="str">
        <f>IF(B86=0,"",IF(VLOOKUP($B86,Activity!$A:$V,22,FALSE)=0,"",VLOOKUP($B86,Activity!$A:$V,22,FALSE)))</f>
        <v/>
      </c>
      <c r="K86" s="133" t="str">
        <f>IF(B86=0,"",IF(VLOOKUP($B86,Activity!$A:$W,24,FALSE)=0,"",VLOOKUP($B86,Activity!$A:$W,24,FALSE)))</f>
        <v/>
      </c>
    </row>
    <row r="87" spans="1:11" x14ac:dyDescent="0.3">
      <c r="A87" s="133">
        <f>A86+1</f>
        <v>81</v>
      </c>
      <c r="B87" s="133">
        <f>_xlfn.MAXIFS(Activity!A:A,Activity!D:D,A87,Activity!S:S,"Yes")</f>
        <v>0</v>
      </c>
      <c r="C87" s="134" t="str">
        <f>IF(B87=0,"",VLOOKUP($B87,Activity!$A:$U,20,FALSE))</f>
        <v/>
      </c>
      <c r="D87" s="133" t="str">
        <f>IF(B87=0,"",VLOOKUP($B87,Activity!$A:$V,8,FALSE))</f>
        <v/>
      </c>
      <c r="E87" s="133" t="str">
        <f>IF(B87=0,"",VLOOKUP($B87,Activity!$A:$V,6,FALSE))</f>
        <v/>
      </c>
      <c r="F87" s="133" t="str">
        <f>IF(B87=0,"",VLOOKUP($B87,Activity!$A:$V,7,FALSE))</f>
        <v/>
      </c>
      <c r="G87" s="133" t="str">
        <f>IF(B87=0,"",VLOOKUP($B87,Activity!$A:$V,10,FALSE))</f>
        <v/>
      </c>
      <c r="H87" s="134" t="e">
        <f>IF(G87=0,"",VLOOKUP($B87,Activity!$A:$V,16,FALSE))</f>
        <v>#N/A</v>
      </c>
      <c r="I87" s="134" t="str">
        <f>IF(B87=0,"",VLOOKUP($B87,Activity!$A:$V,19,FALSE))</f>
        <v/>
      </c>
      <c r="J87" s="133" t="str">
        <f>IF(B87=0,"",IF(VLOOKUP($B87,Activity!$A:$V,22,FALSE)=0,"",VLOOKUP($B87,Activity!$A:$V,22,FALSE)))</f>
        <v/>
      </c>
      <c r="K87" s="133" t="str">
        <f>IF(B87=0,"",IF(VLOOKUP($B87,Activity!$A:$W,24,FALSE)=0,"",VLOOKUP($B87,Activity!$A:$W,24,FALSE)))</f>
        <v/>
      </c>
    </row>
    <row r="88" spans="1:11" x14ac:dyDescent="0.3">
      <c r="A88" s="133">
        <f>A87+1</f>
        <v>82</v>
      </c>
      <c r="B88" s="133">
        <f>_xlfn.MAXIFS(Activity!A:A,Activity!D:D,A88,Activity!S:S,"Yes")</f>
        <v>0</v>
      </c>
      <c r="C88" s="134" t="str">
        <f>IF(B88=0,"",VLOOKUP($B88,Activity!$A:$U,20,FALSE))</f>
        <v/>
      </c>
      <c r="D88" s="133" t="str">
        <f>IF(B88=0,"",VLOOKUP($B88,Activity!$A:$V,8,FALSE))</f>
        <v/>
      </c>
      <c r="E88" s="133" t="str">
        <f>IF(B88=0,"",VLOOKUP($B88,Activity!$A:$V,6,FALSE))</f>
        <v/>
      </c>
      <c r="F88" s="133" t="str">
        <f>IF(B88=0,"",VLOOKUP($B88,Activity!$A:$V,7,FALSE))</f>
        <v/>
      </c>
      <c r="G88" s="133" t="str">
        <f>IF(B88=0,"",VLOOKUP($B88,Activity!$A:$V,10,FALSE))</f>
        <v/>
      </c>
      <c r="H88" s="134" t="e">
        <f>IF(G88=0,"",VLOOKUP($B88,Activity!$A:$V,16,FALSE))</f>
        <v>#N/A</v>
      </c>
      <c r="I88" s="134" t="str">
        <f>IF(B88=0,"",VLOOKUP($B88,Activity!$A:$V,19,FALSE))</f>
        <v/>
      </c>
      <c r="J88" s="133" t="str">
        <f>IF(B88=0,"",IF(VLOOKUP($B88,Activity!$A:$V,22,FALSE)=0,"",VLOOKUP($B88,Activity!$A:$V,22,FALSE)))</f>
        <v/>
      </c>
      <c r="K88" s="133"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45.44140625" bestFit="1" customWidth="1"/>
    <col min="8" max="8" width="34.77734375" bestFit="1" customWidth="1"/>
    <col min="9" max="9" width="51.21875" bestFit="1" customWidth="1"/>
    <col min="10" max="10" width="51.21875" customWidth="1"/>
    <col min="11" max="11" width="14.21875" bestFit="1" customWidth="1"/>
    <col min="12" max="12" width="7" style="29" bestFit="1" customWidth="1"/>
    <col min="13" max="13" width="6.5546875" bestFit="1" customWidth="1"/>
    <col min="14" max="14" width="8.21875" style="29" bestFit="1" customWidth="1"/>
    <col min="15" max="15" width="12.21875" style="127" bestFit="1" customWidth="1"/>
    <col min="16" max="16" width="10.5546875" bestFit="1" customWidth="1"/>
    <col min="17" max="17" width="19" style="127" bestFit="1" customWidth="1"/>
    <col min="18" max="18" width="10.77734375" style="127" bestFit="1" customWidth="1"/>
    <col min="19" max="19" width="16.5546875" style="127" bestFit="1" customWidth="1"/>
    <col min="20" max="20" width="42.77734375" bestFit="1" customWidth="1"/>
    <col min="21" max="21" width="4.21875" bestFit="1" customWidth="1"/>
  </cols>
  <sheetData>
    <row r="1" spans="1:21" ht="31.2" x14ac:dyDescent="0.6">
      <c r="B1" s="361">
        <f>Activity!L4</f>
        <v>0</v>
      </c>
      <c r="C1" s="362"/>
      <c r="D1" s="362"/>
      <c r="E1" s="362"/>
      <c r="F1" s="362"/>
      <c r="G1" s="362"/>
      <c r="H1" s="362"/>
      <c r="I1" s="362"/>
      <c r="J1" s="362"/>
      <c r="K1" s="363"/>
    </row>
    <row r="2" spans="1:21" ht="5.25" customHeight="1" x14ac:dyDescent="0.3">
      <c r="B2" s="142"/>
      <c r="C2" s="150"/>
      <c r="D2" s="112"/>
      <c r="E2" s="112"/>
      <c r="F2" s="112"/>
      <c r="G2" s="112"/>
      <c r="H2" s="112"/>
      <c r="I2" s="112"/>
      <c r="J2" s="112"/>
      <c r="K2" s="143"/>
    </row>
    <row r="3" spans="1:21" ht="25.8" x14ac:dyDescent="0.5">
      <c r="B3" s="365" t="str">
        <f>"Billing Import for the Month of "</f>
        <v xml:space="preserve">Billing Import for the Month of </v>
      </c>
      <c r="C3" s="366"/>
      <c r="D3" s="366"/>
      <c r="E3" s="366"/>
      <c r="F3" s="366"/>
      <c r="G3" s="366"/>
      <c r="H3" s="364">
        <f>Activity!J3</f>
        <v>45597</v>
      </c>
      <c r="I3" s="364"/>
      <c r="J3" s="244"/>
      <c r="K3" s="32"/>
    </row>
    <row r="4" spans="1:21" ht="5.25" customHeight="1" x14ac:dyDescent="0.3">
      <c r="B4" s="144"/>
      <c r="C4" s="151"/>
      <c r="D4" s="145"/>
      <c r="E4" s="145"/>
      <c r="F4" s="145"/>
      <c r="G4" s="145"/>
      <c r="H4" s="145"/>
      <c r="I4" s="145"/>
      <c r="J4" s="145"/>
      <c r="K4" s="146"/>
    </row>
    <row r="5" spans="1:21" s="152" customFormat="1" ht="43.2" x14ac:dyDescent="0.3">
      <c r="A5" s="152" t="s">
        <v>370</v>
      </c>
      <c r="B5" s="153" t="s">
        <v>0</v>
      </c>
      <c r="C5" s="153" t="s">
        <v>5</v>
      </c>
      <c r="D5" s="153" t="s">
        <v>6</v>
      </c>
      <c r="E5" s="153" t="s">
        <v>7</v>
      </c>
      <c r="F5" s="153" t="s">
        <v>369</v>
      </c>
      <c r="G5" s="153" t="s">
        <v>9</v>
      </c>
      <c r="H5" s="153" t="s">
        <v>246</v>
      </c>
      <c r="I5" s="153" t="s">
        <v>10</v>
      </c>
      <c r="J5" s="153" t="s">
        <v>17</v>
      </c>
      <c r="K5" s="153" t="s">
        <v>99</v>
      </c>
      <c r="L5" s="154" t="s">
        <v>11</v>
      </c>
      <c r="M5" s="155" t="s">
        <v>12</v>
      </c>
      <c r="N5" s="154" t="s">
        <v>13</v>
      </c>
      <c r="O5" s="156" t="s">
        <v>471</v>
      </c>
      <c r="P5" s="156" t="s">
        <v>408</v>
      </c>
      <c r="Q5" s="156" t="s">
        <v>204</v>
      </c>
      <c r="R5" s="156" t="s">
        <v>201</v>
      </c>
      <c r="S5" s="156" t="s">
        <v>202</v>
      </c>
      <c r="T5" s="155" t="s">
        <v>203</v>
      </c>
      <c r="U5" s="155" t="s">
        <v>18</v>
      </c>
    </row>
    <row r="6" spans="1:21"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27"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27"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27"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27"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27"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27"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27"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27"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27"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27"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27"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27"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27"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27"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27"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27"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27"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27"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27"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27"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27"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27"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27"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27"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27"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27"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27"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27"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27"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27"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27"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27"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27"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27"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27"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27"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27"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27"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27"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27"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27"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27"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27"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27"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27"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27"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27"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27"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27"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27"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27"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27"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27"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27"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27"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27"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27"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27"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27"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27"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27"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27"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27"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27"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27"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27"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27"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27"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27"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27"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27"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27"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27"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27"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27"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27"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27"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27"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27"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27"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27"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27"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27"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27"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27"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27"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27"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27"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27"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27"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27"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27"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27"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27"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27"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27"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27"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27"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27"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27"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27"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27"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27"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27"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27"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27"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27"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27"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27"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27"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27"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27"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27"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27"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27"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27"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27"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27"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27"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27"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27"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27"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27"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27"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27"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27"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27"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27"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27"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27"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27"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27"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27"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27"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27"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27"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27"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27"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27"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27"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27"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27"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27"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27"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27"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27"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27"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27"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27"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27"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27"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27"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27"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27"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27"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27"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27"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27"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27"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27"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27"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27"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27"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27"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27"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27"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27"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27"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27"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27"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27"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27"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27"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27"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27"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27"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27"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27"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27"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27"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27"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27"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27"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27"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27"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27"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27"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27"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27"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27"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27"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27"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27"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27"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27"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27"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27"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27"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27"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27"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27"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27"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27"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27"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27"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27"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27"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27"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27"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27"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27"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27"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27"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27"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27"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27"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27"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27"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27"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27"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27"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27"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27"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27"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27"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27"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27"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27"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27"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27"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27"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27"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27"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27"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27"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27"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27"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27"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27"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27"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27"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27"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27"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27"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27"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27"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27"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27"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27"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27"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27"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27"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27"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27"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27"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27"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27"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27"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27"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27"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27"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27"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27"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27"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27"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27"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27"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27"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27"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27"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27"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27"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27"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27"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27"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27"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27"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27"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27"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27"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27"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27"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27"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27"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27"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27"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27"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27"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27"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27"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27"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27"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27"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27"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27"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27"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27"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27"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27"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27"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27"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27"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27"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27"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27"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27"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27"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27"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27"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27"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27"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27"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27"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27"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27"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27"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27"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27"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27"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27"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27"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27"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27"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27"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27"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27"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27"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27"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27"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27"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27"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27"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27"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27"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27"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27"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27"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27"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27"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27"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27"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27"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27"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27"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27"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27"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27"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27"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27"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27"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27"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27"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27"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27"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27"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27"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27"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27"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27"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27"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27"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27"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27"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27"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27"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27"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27"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27"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27"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27"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27"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27"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27"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27"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27"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27"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27"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27"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27"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27"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27"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27"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27"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27"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27"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27"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27"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27"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27"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27"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27"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27"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27"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27"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27"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27"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27"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27"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27"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27"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27"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27"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27"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27"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27"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27"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27"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27"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27"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27"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27"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27"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27"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27"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27"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27"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27"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27"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27"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27"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27"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27"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27"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27"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27"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27"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27"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27"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27"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27"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27"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27"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27"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27"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27"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27"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27"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27"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27"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27"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27"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27"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27"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27"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27"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27"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27"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27"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27"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27"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27"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27"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27"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27"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27"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27"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27"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27"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27"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27"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27"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27"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27"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27"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27"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27"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27"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27"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27"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27"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27"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27"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27"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27"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27"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27"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27"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27"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27"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27"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27"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27"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27"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27"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27"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27"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27"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27"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27"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27"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27"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27"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27"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27"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27"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27"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27"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27"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27"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A38" sqref="A38:XFD41"/>
    </sheetView>
  </sheetViews>
  <sheetFormatPr defaultRowHeight="14.4" x14ac:dyDescent="0.3"/>
  <cols>
    <col min="2" max="2" width="21" style="191" customWidth="1"/>
    <col min="3" max="13" width="10.77734375" customWidth="1"/>
  </cols>
  <sheetData>
    <row r="1" spans="1:14" ht="21.6" thickBot="1" x14ac:dyDescent="0.45">
      <c r="A1" s="401" t="s">
        <v>96</v>
      </c>
      <c r="B1" s="402"/>
      <c r="C1" s="402"/>
      <c r="D1" s="402"/>
      <c r="E1" s="402"/>
      <c r="F1" s="402"/>
      <c r="G1" s="402"/>
      <c r="H1" s="402"/>
      <c r="I1" s="402"/>
      <c r="J1" s="402"/>
      <c r="K1" s="402"/>
      <c r="L1" s="402"/>
      <c r="M1" s="403"/>
    </row>
    <row r="2" spans="1:14" ht="9.75" customHeight="1" thickBot="1" x14ac:dyDescent="0.45">
      <c r="A2" s="112"/>
      <c r="B2" s="176"/>
      <c r="C2" s="177"/>
      <c r="D2" s="177"/>
      <c r="E2" s="177"/>
      <c r="F2" s="177"/>
      <c r="G2" s="177"/>
      <c r="H2" s="177"/>
      <c r="I2" s="177"/>
      <c r="J2" s="177"/>
      <c r="K2" s="177"/>
      <c r="L2" s="177"/>
      <c r="M2" s="177"/>
    </row>
    <row r="3" spans="1:14" ht="18.600000000000001" thickBot="1" x14ac:dyDescent="0.4">
      <c r="A3" s="404" t="s">
        <v>428</v>
      </c>
      <c r="B3" s="405"/>
      <c r="C3" s="405"/>
      <c r="D3" s="405"/>
      <c r="E3" s="405"/>
      <c r="F3" s="405"/>
      <c r="G3" s="405"/>
      <c r="H3" s="405"/>
      <c r="I3" s="405"/>
      <c r="J3" s="405"/>
      <c r="K3" s="405"/>
      <c r="L3" s="405"/>
      <c r="M3" s="406"/>
    </row>
    <row r="4" spans="1:14" ht="18.600000000000001" thickBot="1" x14ac:dyDescent="0.4">
      <c r="A4" s="178" t="s">
        <v>370</v>
      </c>
      <c r="B4" s="179" t="s">
        <v>9</v>
      </c>
      <c r="C4" s="371" t="s">
        <v>226</v>
      </c>
      <c r="D4" s="371"/>
      <c r="E4" s="371"/>
      <c r="F4" s="371"/>
      <c r="G4" s="371"/>
      <c r="H4" s="371"/>
      <c r="I4" s="371"/>
      <c r="J4" s="371"/>
      <c r="K4" s="371"/>
      <c r="L4" s="371"/>
      <c r="M4" s="372"/>
    </row>
    <row r="5" spans="1:14" ht="32.25" customHeight="1" x14ac:dyDescent="0.3">
      <c r="A5" s="180">
        <v>1</v>
      </c>
      <c r="B5" s="181" t="s">
        <v>429</v>
      </c>
      <c r="C5" s="407" t="s">
        <v>135</v>
      </c>
      <c r="D5" s="408"/>
      <c r="E5" s="408"/>
      <c r="F5" s="408"/>
      <c r="G5" s="408"/>
      <c r="H5" s="408"/>
      <c r="I5" s="408"/>
      <c r="J5" s="408"/>
      <c r="K5" s="408"/>
      <c r="L5" s="408"/>
      <c r="M5" s="409"/>
    </row>
    <row r="6" spans="1:14" ht="42.75" customHeight="1" x14ac:dyDescent="0.3">
      <c r="A6" s="182">
        <v>2</v>
      </c>
      <c r="B6" s="183" t="s">
        <v>0</v>
      </c>
      <c r="C6" s="398" t="s">
        <v>162</v>
      </c>
      <c r="D6" s="399"/>
      <c r="E6" s="399"/>
      <c r="F6" s="399"/>
      <c r="G6" s="399"/>
      <c r="H6" s="399"/>
      <c r="I6" s="399"/>
      <c r="J6" s="399"/>
      <c r="K6" s="399"/>
      <c r="L6" s="399"/>
      <c r="M6" s="400"/>
    </row>
    <row r="7" spans="1:14" ht="42.75" customHeight="1" x14ac:dyDescent="0.3">
      <c r="A7" s="182">
        <v>3</v>
      </c>
      <c r="B7" s="184" t="s">
        <v>430</v>
      </c>
      <c r="C7" s="398" t="s">
        <v>97</v>
      </c>
      <c r="D7" s="399"/>
      <c r="E7" s="399"/>
      <c r="F7" s="399"/>
      <c r="G7" s="399"/>
      <c r="H7" s="399"/>
      <c r="I7" s="399"/>
      <c r="J7" s="399"/>
      <c r="K7" s="399"/>
      <c r="L7" s="399"/>
      <c r="M7" s="400"/>
    </row>
    <row r="8" spans="1:14" ht="42" customHeight="1" x14ac:dyDescent="0.3">
      <c r="A8" s="182">
        <v>4</v>
      </c>
      <c r="B8" s="185" t="s">
        <v>431</v>
      </c>
      <c r="C8" s="398" t="s">
        <v>432</v>
      </c>
      <c r="D8" s="399"/>
      <c r="E8" s="399"/>
      <c r="F8" s="399"/>
      <c r="G8" s="399"/>
      <c r="H8" s="399"/>
      <c r="I8" s="399"/>
      <c r="J8" s="399"/>
      <c r="K8" s="399"/>
      <c r="L8" s="399"/>
      <c r="M8" s="400"/>
    </row>
    <row r="9" spans="1:14" ht="46.5" customHeight="1" thickBot="1" x14ac:dyDescent="0.35">
      <c r="A9" s="186">
        <v>5</v>
      </c>
      <c r="B9" s="187" t="s">
        <v>433</v>
      </c>
      <c r="C9" s="410" t="s">
        <v>434</v>
      </c>
      <c r="D9" s="411"/>
      <c r="E9" s="411"/>
      <c r="F9" s="411"/>
      <c r="G9" s="411"/>
      <c r="H9" s="411"/>
      <c r="I9" s="411"/>
      <c r="J9" s="411"/>
      <c r="K9" s="411"/>
      <c r="L9" s="411"/>
      <c r="M9" s="412"/>
    </row>
    <row r="10" spans="1:14" ht="9.75" customHeight="1" thickBot="1" x14ac:dyDescent="0.4">
      <c r="A10" s="188"/>
      <c r="B10" s="189"/>
      <c r="C10" s="190"/>
      <c r="D10" s="190"/>
      <c r="E10" s="190"/>
      <c r="F10" s="190"/>
      <c r="G10" s="190"/>
      <c r="H10" s="190"/>
      <c r="I10" s="190"/>
      <c r="J10" s="190"/>
      <c r="K10" s="190"/>
      <c r="L10" s="190"/>
      <c r="M10" s="190"/>
      <c r="N10" s="191"/>
    </row>
    <row r="11" spans="1:14" ht="18.600000000000001" thickBot="1" x14ac:dyDescent="0.35">
      <c r="A11" s="380" t="s">
        <v>435</v>
      </c>
      <c r="B11" s="381"/>
      <c r="C11" s="381"/>
      <c r="D11" s="381"/>
      <c r="E11" s="381"/>
      <c r="F11" s="381"/>
      <c r="G11" s="381"/>
      <c r="H11" s="381"/>
      <c r="I11" s="381"/>
      <c r="J11" s="381"/>
      <c r="K11" s="381"/>
      <c r="L11" s="381"/>
      <c r="M11" s="382"/>
    </row>
    <row r="12" spans="1:14" ht="18.600000000000001" thickBot="1" x14ac:dyDescent="0.4">
      <c r="A12" s="192" t="s">
        <v>370</v>
      </c>
      <c r="B12" s="193" t="s">
        <v>436</v>
      </c>
      <c r="C12" s="370" t="s">
        <v>226</v>
      </c>
      <c r="D12" s="371"/>
      <c r="E12" s="371"/>
      <c r="F12" s="371"/>
      <c r="G12" s="371"/>
      <c r="H12" s="371"/>
      <c r="I12" s="371"/>
      <c r="J12" s="371"/>
      <c r="K12" s="371"/>
      <c r="L12" s="371"/>
      <c r="M12" s="372"/>
    </row>
    <row r="13" spans="1:14" ht="15.75" customHeight="1" x14ac:dyDescent="0.3">
      <c r="A13" s="413" t="s">
        <v>437</v>
      </c>
      <c r="B13" s="414"/>
      <c r="C13" s="414"/>
      <c r="D13" s="414"/>
      <c r="E13" s="414"/>
      <c r="F13" s="414"/>
      <c r="G13" s="414"/>
      <c r="H13" s="414"/>
      <c r="I13" s="414"/>
      <c r="J13" s="414"/>
      <c r="K13" s="414"/>
      <c r="L13" s="414"/>
      <c r="M13" s="415"/>
    </row>
    <row r="14" spans="1:14" ht="18" x14ac:dyDescent="0.3">
      <c r="A14" s="194">
        <v>1</v>
      </c>
      <c r="B14" s="227" t="s">
        <v>5</v>
      </c>
      <c r="C14" s="416" t="s">
        <v>438</v>
      </c>
      <c r="D14" s="416"/>
      <c r="E14" s="416"/>
      <c r="F14" s="416"/>
      <c r="G14" s="416"/>
      <c r="H14" s="416"/>
      <c r="I14" s="416"/>
      <c r="J14" s="416"/>
      <c r="K14" s="416"/>
      <c r="L14" s="416"/>
      <c r="M14" s="416"/>
    </row>
    <row r="15" spans="1:14" ht="19.5" customHeight="1" x14ac:dyDescent="0.3">
      <c r="A15" s="182">
        <v>2</v>
      </c>
      <c r="B15" s="228" t="s">
        <v>6</v>
      </c>
      <c r="C15" s="383" t="s">
        <v>439</v>
      </c>
      <c r="D15" s="383"/>
      <c r="E15" s="383"/>
      <c r="F15" s="383"/>
      <c r="G15" s="383"/>
      <c r="H15" s="383"/>
      <c r="I15" s="383"/>
      <c r="J15" s="383"/>
      <c r="K15" s="383"/>
      <c r="L15" s="383"/>
      <c r="M15" s="383"/>
    </row>
    <row r="16" spans="1:14" ht="18" x14ac:dyDescent="0.3">
      <c r="A16" s="182">
        <v>3</v>
      </c>
      <c r="B16" s="228" t="s">
        <v>7</v>
      </c>
      <c r="C16" s="383" t="s">
        <v>440</v>
      </c>
      <c r="D16" s="383"/>
      <c r="E16" s="383"/>
      <c r="F16" s="383"/>
      <c r="G16" s="383"/>
      <c r="H16" s="383"/>
      <c r="I16" s="383"/>
      <c r="J16" s="383"/>
      <c r="K16" s="383"/>
      <c r="L16" s="383"/>
      <c r="M16" s="383"/>
    </row>
    <row r="17" spans="1:13" ht="19.5" customHeight="1" thickBot="1" x14ac:dyDescent="0.35">
      <c r="A17" s="182">
        <v>4</v>
      </c>
      <c r="B17" s="228" t="s">
        <v>137</v>
      </c>
      <c r="C17" s="383" t="s">
        <v>441</v>
      </c>
      <c r="D17" s="383"/>
      <c r="E17" s="383"/>
      <c r="F17" s="383"/>
      <c r="G17" s="383"/>
      <c r="H17" s="383"/>
      <c r="I17" s="383"/>
      <c r="J17" s="383"/>
      <c r="K17" s="383"/>
      <c r="L17" s="383"/>
      <c r="M17" s="383"/>
    </row>
    <row r="18" spans="1:13" ht="9.75" customHeight="1" thickBot="1" x14ac:dyDescent="0.4">
      <c r="A18" s="188"/>
      <c r="B18" s="189"/>
      <c r="C18" s="190"/>
      <c r="D18" s="190"/>
      <c r="E18" s="190"/>
      <c r="F18" s="190"/>
      <c r="G18" s="190"/>
      <c r="H18" s="190"/>
      <c r="I18" s="190"/>
      <c r="J18" s="190"/>
      <c r="K18" s="190"/>
      <c r="L18" s="190"/>
      <c r="M18" s="190"/>
    </row>
    <row r="19" spans="1:13" ht="18.600000000000001" thickBot="1" x14ac:dyDescent="0.35">
      <c r="A19" s="380" t="s">
        <v>442</v>
      </c>
      <c r="B19" s="381"/>
      <c r="C19" s="381"/>
      <c r="D19" s="381"/>
      <c r="E19" s="381"/>
      <c r="F19" s="381"/>
      <c r="G19" s="381"/>
      <c r="H19" s="381"/>
      <c r="I19" s="381"/>
      <c r="J19" s="381"/>
      <c r="K19" s="381"/>
      <c r="L19" s="381"/>
      <c r="M19" s="382"/>
    </row>
    <row r="20" spans="1:13" ht="18.600000000000001" thickBot="1" x14ac:dyDescent="0.4">
      <c r="A20" s="192" t="s">
        <v>370</v>
      </c>
      <c r="B20" s="193" t="s">
        <v>436</v>
      </c>
      <c r="C20" s="370" t="s">
        <v>226</v>
      </c>
      <c r="D20" s="371"/>
      <c r="E20" s="371"/>
      <c r="F20" s="371"/>
      <c r="G20" s="371"/>
      <c r="H20" s="371"/>
      <c r="I20" s="371"/>
      <c r="J20" s="371"/>
      <c r="K20" s="371"/>
      <c r="L20" s="371"/>
      <c r="M20" s="372"/>
    </row>
    <row r="21" spans="1:13" ht="18" x14ac:dyDescent="0.3">
      <c r="A21" s="182">
        <v>5</v>
      </c>
      <c r="B21" s="228" t="s">
        <v>9</v>
      </c>
      <c r="C21" s="395" t="s">
        <v>443</v>
      </c>
      <c r="D21" s="396"/>
      <c r="E21" s="396"/>
      <c r="F21" s="396"/>
      <c r="G21" s="396"/>
      <c r="H21" s="396"/>
      <c r="I21" s="396"/>
      <c r="J21" s="396"/>
      <c r="K21" s="396"/>
      <c r="L21" s="396"/>
      <c r="M21" s="397"/>
    </row>
    <row r="22" spans="1:13" ht="18" x14ac:dyDescent="0.3">
      <c r="A22" s="182">
        <v>6</v>
      </c>
      <c r="B22" s="248" t="s">
        <v>10</v>
      </c>
      <c r="C22" s="395" t="s">
        <v>444</v>
      </c>
      <c r="D22" s="396"/>
      <c r="E22" s="396"/>
      <c r="F22" s="396"/>
      <c r="G22" s="396"/>
      <c r="H22" s="396"/>
      <c r="I22" s="396"/>
      <c r="J22" s="396"/>
      <c r="K22" s="396"/>
      <c r="L22" s="396"/>
      <c r="M22" s="397"/>
    </row>
    <row r="23" spans="1:13" ht="18.600000000000001" thickBot="1" x14ac:dyDescent="0.35">
      <c r="A23" s="182">
        <v>7</v>
      </c>
      <c r="B23" s="247" t="s">
        <v>17</v>
      </c>
      <c r="C23" s="395" t="s">
        <v>519</v>
      </c>
      <c r="D23" s="396"/>
      <c r="E23" s="396"/>
      <c r="F23" s="396"/>
      <c r="G23" s="396"/>
      <c r="H23" s="396"/>
      <c r="I23" s="396"/>
      <c r="J23" s="396"/>
      <c r="K23" s="396"/>
      <c r="L23" s="396"/>
      <c r="M23" s="397"/>
    </row>
    <row r="24" spans="1:13" ht="9.75" customHeight="1" thickBot="1" x14ac:dyDescent="0.4">
      <c r="A24" s="188"/>
      <c r="B24" s="189"/>
      <c r="C24" s="190"/>
      <c r="D24" s="190"/>
      <c r="E24" s="190"/>
      <c r="F24" s="190"/>
      <c r="G24" s="190"/>
      <c r="H24" s="190"/>
      <c r="I24" s="190"/>
      <c r="J24" s="190"/>
      <c r="K24" s="190"/>
      <c r="L24" s="190"/>
      <c r="M24" s="190"/>
    </row>
    <row r="25" spans="1:13" ht="18.600000000000001" thickBot="1" x14ac:dyDescent="0.35">
      <c r="A25" s="380" t="s">
        <v>445</v>
      </c>
      <c r="B25" s="381"/>
      <c r="C25" s="381"/>
      <c r="D25" s="381"/>
      <c r="E25" s="381"/>
      <c r="F25" s="381"/>
      <c r="G25" s="381"/>
      <c r="H25" s="381"/>
      <c r="I25" s="381"/>
      <c r="J25" s="381"/>
      <c r="K25" s="381"/>
      <c r="L25" s="381"/>
      <c r="M25" s="382"/>
    </row>
    <row r="26" spans="1:13" ht="18.600000000000001" thickBot="1" x14ac:dyDescent="0.4">
      <c r="A26" s="192" t="s">
        <v>370</v>
      </c>
      <c r="B26" s="193" t="s">
        <v>436</v>
      </c>
      <c r="C26" s="370" t="s">
        <v>226</v>
      </c>
      <c r="D26" s="371"/>
      <c r="E26" s="371"/>
      <c r="F26" s="371"/>
      <c r="G26" s="371"/>
      <c r="H26" s="371"/>
      <c r="I26" s="371"/>
      <c r="J26" s="371"/>
      <c r="K26" s="371"/>
      <c r="L26" s="371"/>
      <c r="M26" s="372"/>
    </row>
    <row r="27" spans="1:13" ht="17.25" customHeight="1" x14ac:dyDescent="0.3">
      <c r="A27" s="182">
        <v>8</v>
      </c>
      <c r="B27" s="248" t="s">
        <v>1</v>
      </c>
      <c r="C27" s="383" t="s">
        <v>446</v>
      </c>
      <c r="D27" s="383"/>
      <c r="E27" s="383"/>
      <c r="F27" s="383"/>
      <c r="G27" s="383"/>
      <c r="H27" s="383"/>
      <c r="I27" s="383"/>
      <c r="J27" s="383"/>
      <c r="K27" s="383"/>
      <c r="L27" s="383"/>
      <c r="M27" s="383"/>
    </row>
    <row r="28" spans="1:13" ht="33.75" customHeight="1" x14ac:dyDescent="0.3">
      <c r="A28" s="182">
        <f>A27+1</f>
        <v>9</v>
      </c>
      <c r="B28" s="248" t="s">
        <v>11</v>
      </c>
      <c r="C28" s="384" t="s">
        <v>447</v>
      </c>
      <c r="D28" s="385"/>
      <c r="E28" s="385"/>
      <c r="F28" s="385"/>
      <c r="G28" s="385"/>
      <c r="H28" s="385"/>
      <c r="I28" s="385"/>
      <c r="J28" s="385"/>
      <c r="K28" s="385"/>
      <c r="L28" s="385"/>
      <c r="M28" s="386"/>
    </row>
    <row r="29" spans="1:13" ht="18" x14ac:dyDescent="0.3">
      <c r="A29" s="182">
        <f t="shared" ref="A29:A32" si="0">A28+1</f>
        <v>10</v>
      </c>
      <c r="B29" s="248" t="s">
        <v>12</v>
      </c>
      <c r="C29" s="384" t="s">
        <v>448</v>
      </c>
      <c r="D29" s="385"/>
      <c r="E29" s="385"/>
      <c r="F29" s="385"/>
      <c r="G29" s="385"/>
      <c r="H29" s="385"/>
      <c r="I29" s="385"/>
      <c r="J29" s="385"/>
      <c r="K29" s="385"/>
      <c r="L29" s="385"/>
      <c r="M29" s="386"/>
    </row>
    <row r="30" spans="1:13" ht="18" x14ac:dyDescent="0.3">
      <c r="A30" s="182">
        <f t="shared" si="0"/>
        <v>11</v>
      </c>
      <c r="B30" s="248" t="s">
        <v>13</v>
      </c>
      <c r="C30" s="384" t="s">
        <v>449</v>
      </c>
      <c r="D30" s="385"/>
      <c r="E30" s="385"/>
      <c r="F30" s="385"/>
      <c r="G30" s="385"/>
      <c r="H30" s="385"/>
      <c r="I30" s="385"/>
      <c r="J30" s="385"/>
      <c r="K30" s="385"/>
      <c r="L30" s="385"/>
      <c r="M30" s="386"/>
    </row>
    <row r="31" spans="1:13" ht="32.25" customHeight="1" x14ac:dyDescent="0.3">
      <c r="A31" s="182">
        <f t="shared" si="0"/>
        <v>12</v>
      </c>
      <c r="B31" s="248" t="s">
        <v>419</v>
      </c>
      <c r="C31" s="384" t="s">
        <v>469</v>
      </c>
      <c r="D31" s="385"/>
      <c r="E31" s="385"/>
      <c r="F31" s="385"/>
      <c r="G31" s="385"/>
      <c r="H31" s="385"/>
      <c r="I31" s="385"/>
      <c r="J31" s="385"/>
      <c r="K31" s="385"/>
      <c r="L31" s="385"/>
      <c r="M31" s="386"/>
    </row>
    <row r="32" spans="1:13" ht="32.25" customHeight="1" thickBot="1" x14ac:dyDescent="0.35">
      <c r="A32" s="182">
        <f t="shared" si="0"/>
        <v>13</v>
      </c>
      <c r="B32" s="247" t="s">
        <v>418</v>
      </c>
      <c r="C32" s="384" t="s">
        <v>470</v>
      </c>
      <c r="D32" s="385"/>
      <c r="E32" s="385"/>
      <c r="F32" s="385"/>
      <c r="G32" s="385"/>
      <c r="H32" s="385"/>
      <c r="I32" s="385"/>
      <c r="J32" s="385"/>
      <c r="K32" s="385"/>
      <c r="L32" s="385"/>
      <c r="M32" s="386"/>
    </row>
    <row r="33" spans="1:13" ht="9.75" customHeight="1" thickBot="1" x14ac:dyDescent="0.4">
      <c r="A33" s="188"/>
      <c r="B33" s="189"/>
      <c r="C33" s="190"/>
      <c r="D33" s="190"/>
      <c r="E33" s="190"/>
      <c r="F33" s="190"/>
      <c r="G33" s="190"/>
      <c r="H33" s="190"/>
      <c r="I33" s="190"/>
      <c r="J33" s="190"/>
      <c r="K33" s="190"/>
      <c r="L33" s="190"/>
      <c r="M33" s="190"/>
    </row>
    <row r="34" spans="1:13" ht="18.600000000000001" thickBot="1" x14ac:dyDescent="0.35">
      <c r="A34" s="387" t="s">
        <v>450</v>
      </c>
      <c r="B34" s="388"/>
      <c r="C34" s="388"/>
      <c r="D34" s="388"/>
      <c r="E34" s="388"/>
      <c r="F34" s="388"/>
      <c r="G34" s="388"/>
      <c r="H34" s="388"/>
      <c r="I34" s="388"/>
      <c r="J34" s="388"/>
      <c r="K34" s="388"/>
      <c r="L34" s="388"/>
      <c r="M34" s="389"/>
    </row>
    <row r="35" spans="1:13" ht="18.600000000000001" thickBot="1" x14ac:dyDescent="0.4">
      <c r="A35" s="192" t="s">
        <v>370</v>
      </c>
      <c r="B35" s="193" t="s">
        <v>436</v>
      </c>
      <c r="C35" s="370" t="s">
        <v>226</v>
      </c>
      <c r="D35" s="371"/>
      <c r="E35" s="371"/>
      <c r="F35" s="371"/>
      <c r="G35" s="371"/>
      <c r="H35" s="371"/>
      <c r="I35" s="371"/>
      <c r="J35" s="371"/>
      <c r="K35" s="371"/>
      <c r="L35" s="371"/>
      <c r="M35" s="372"/>
    </row>
    <row r="36" spans="1:13" ht="18.600000000000001" thickBot="1" x14ac:dyDescent="0.35">
      <c r="A36" s="195">
        <v>1</v>
      </c>
      <c r="B36" s="196" t="s">
        <v>408</v>
      </c>
      <c r="C36" s="390" t="s">
        <v>451</v>
      </c>
      <c r="D36" s="390"/>
      <c r="E36" s="390"/>
      <c r="F36" s="390"/>
      <c r="G36" s="390"/>
      <c r="H36" s="390"/>
      <c r="I36" s="390"/>
      <c r="J36" s="390"/>
      <c r="K36" s="390"/>
      <c r="L36" s="390"/>
      <c r="M36" s="391"/>
    </row>
    <row r="37" spans="1:13" ht="9.75" customHeight="1" thickBot="1" x14ac:dyDescent="0.4">
      <c r="A37" s="188"/>
      <c r="B37" s="189"/>
      <c r="C37" s="190"/>
      <c r="D37" s="190"/>
      <c r="E37" s="190"/>
      <c r="F37" s="190"/>
      <c r="G37" s="190"/>
      <c r="H37" s="190"/>
      <c r="I37" s="190"/>
      <c r="J37" s="190"/>
      <c r="K37" s="190"/>
      <c r="L37" s="190"/>
      <c r="M37" s="190"/>
    </row>
    <row r="38" spans="1:13" ht="9.75" customHeight="1" thickBot="1" x14ac:dyDescent="0.4">
      <c r="A38" s="188"/>
      <c r="B38" s="189"/>
      <c r="C38" s="190"/>
      <c r="D38" s="190"/>
      <c r="E38" s="190"/>
      <c r="F38" s="190"/>
      <c r="G38" s="190"/>
      <c r="H38" s="190"/>
      <c r="I38" s="190"/>
      <c r="J38" s="190"/>
      <c r="K38" s="190"/>
      <c r="L38" s="190"/>
      <c r="M38" s="190"/>
    </row>
    <row r="39" spans="1:13" ht="18.600000000000001" thickBot="1" x14ac:dyDescent="0.35">
      <c r="A39" s="392" t="s">
        <v>452</v>
      </c>
      <c r="B39" s="393"/>
      <c r="C39" s="393"/>
      <c r="D39" s="393"/>
      <c r="E39" s="393"/>
      <c r="F39" s="393"/>
      <c r="G39" s="393"/>
      <c r="H39" s="393"/>
      <c r="I39" s="393"/>
      <c r="J39" s="393"/>
      <c r="K39" s="393"/>
      <c r="L39" s="393"/>
      <c r="M39" s="394"/>
    </row>
    <row r="40" spans="1:13" ht="18.600000000000001" thickBot="1" x14ac:dyDescent="0.4">
      <c r="A40" s="192" t="s">
        <v>370</v>
      </c>
      <c r="B40" s="193" t="s">
        <v>436</v>
      </c>
      <c r="C40" s="370" t="s">
        <v>226</v>
      </c>
      <c r="D40" s="371"/>
      <c r="E40" s="371"/>
      <c r="F40" s="371"/>
      <c r="G40" s="371"/>
      <c r="H40" s="371"/>
      <c r="I40" s="371"/>
      <c r="J40" s="371"/>
      <c r="K40" s="371"/>
      <c r="L40" s="371"/>
      <c r="M40" s="372"/>
    </row>
    <row r="41" spans="1:13" ht="31.5" customHeight="1" x14ac:dyDescent="0.3">
      <c r="A41" s="375" t="s">
        <v>453</v>
      </c>
      <c r="B41" s="376"/>
      <c r="C41" s="376"/>
      <c r="D41" s="376"/>
      <c r="E41" s="376"/>
      <c r="F41" s="376"/>
      <c r="G41" s="376"/>
      <c r="H41" s="376"/>
      <c r="I41" s="376"/>
      <c r="J41" s="376"/>
      <c r="K41" s="376"/>
      <c r="L41" s="376"/>
      <c r="M41" s="377"/>
    </row>
    <row r="42" spans="1:13" ht="34.5" customHeight="1" x14ac:dyDescent="0.3">
      <c r="A42" s="194">
        <v>1</v>
      </c>
      <c r="B42" s="316" t="s">
        <v>454</v>
      </c>
      <c r="C42" s="378" t="s">
        <v>455</v>
      </c>
      <c r="D42" s="378"/>
      <c r="E42" s="378"/>
      <c r="F42" s="378"/>
      <c r="G42" s="378"/>
      <c r="H42" s="378"/>
      <c r="I42" s="378"/>
      <c r="J42" s="378"/>
      <c r="K42" s="378"/>
      <c r="L42" s="378"/>
      <c r="M42" s="378"/>
    </row>
    <row r="43" spans="1:13" ht="33.75" customHeight="1" x14ac:dyDescent="0.3">
      <c r="A43" s="182">
        <v>2</v>
      </c>
      <c r="B43" s="316" t="s">
        <v>202</v>
      </c>
      <c r="C43" s="379" t="s">
        <v>456</v>
      </c>
      <c r="D43" s="379"/>
      <c r="E43" s="379"/>
      <c r="F43" s="379"/>
      <c r="G43" s="379"/>
      <c r="H43" s="379"/>
      <c r="I43" s="379"/>
      <c r="J43" s="379"/>
      <c r="K43" s="379"/>
      <c r="L43" s="379"/>
      <c r="M43" s="379"/>
    </row>
    <row r="44" spans="1:13" ht="33.75" customHeight="1" x14ac:dyDescent="0.3">
      <c r="A44" s="182">
        <v>3</v>
      </c>
      <c r="B44" s="316" t="s">
        <v>204</v>
      </c>
      <c r="C44" s="379" t="s">
        <v>457</v>
      </c>
      <c r="D44" s="379"/>
      <c r="E44" s="379"/>
      <c r="F44" s="379"/>
      <c r="G44" s="379"/>
      <c r="H44" s="379"/>
      <c r="I44" s="379"/>
      <c r="J44" s="379"/>
      <c r="K44" s="379"/>
      <c r="L44" s="379"/>
      <c r="M44" s="379"/>
    </row>
    <row r="45" spans="1:13" ht="29.25" customHeight="1" thickBot="1" x14ac:dyDescent="0.35">
      <c r="A45" s="182">
        <v>4</v>
      </c>
      <c r="B45" s="316" t="s">
        <v>203</v>
      </c>
      <c r="C45" s="379" t="s">
        <v>458</v>
      </c>
      <c r="D45" s="379"/>
      <c r="E45" s="379"/>
      <c r="F45" s="379"/>
      <c r="G45" s="379"/>
      <c r="H45" s="379"/>
      <c r="I45" s="379"/>
      <c r="J45" s="379"/>
      <c r="K45" s="379"/>
      <c r="L45" s="379"/>
      <c r="M45" s="379"/>
    </row>
    <row r="46" spans="1:13" ht="9.75" customHeight="1" thickBot="1" x14ac:dyDescent="0.4">
      <c r="A46" s="188"/>
      <c r="B46" s="189"/>
      <c r="C46" s="190"/>
      <c r="D46" s="190"/>
      <c r="E46" s="190"/>
      <c r="F46" s="190"/>
      <c r="G46" s="190"/>
      <c r="H46" s="190"/>
      <c r="I46" s="190"/>
      <c r="J46" s="190"/>
      <c r="K46" s="190"/>
      <c r="L46" s="190"/>
      <c r="M46" s="190"/>
    </row>
    <row r="47" spans="1:13" ht="18.600000000000001" thickBot="1" x14ac:dyDescent="0.35">
      <c r="A47" s="380" t="s">
        <v>459</v>
      </c>
      <c r="B47" s="381"/>
      <c r="C47" s="381"/>
      <c r="D47" s="381"/>
      <c r="E47" s="381"/>
      <c r="F47" s="381"/>
      <c r="G47" s="381"/>
      <c r="H47" s="381"/>
      <c r="I47" s="381"/>
      <c r="J47" s="381"/>
      <c r="K47" s="381"/>
      <c r="L47" s="381"/>
      <c r="M47" s="382"/>
    </row>
    <row r="48" spans="1:13" ht="18.600000000000001" thickBot="1" x14ac:dyDescent="0.4">
      <c r="A48" s="192" t="s">
        <v>370</v>
      </c>
      <c r="B48" s="193" t="s">
        <v>436</v>
      </c>
      <c r="C48" s="370" t="s">
        <v>226</v>
      </c>
      <c r="D48" s="371"/>
      <c r="E48" s="371"/>
      <c r="F48" s="371"/>
      <c r="G48" s="371"/>
      <c r="H48" s="371"/>
      <c r="I48" s="371"/>
      <c r="J48" s="371"/>
      <c r="K48" s="371"/>
      <c r="L48" s="371"/>
      <c r="M48" s="372"/>
    </row>
    <row r="49" spans="1:13" ht="18.600000000000001" thickBot="1" x14ac:dyDescent="0.35">
      <c r="A49" s="197">
        <v>1</v>
      </c>
      <c r="B49" s="317" t="s">
        <v>18</v>
      </c>
      <c r="C49" s="373" t="s">
        <v>460</v>
      </c>
      <c r="D49" s="373"/>
      <c r="E49" s="373"/>
      <c r="F49" s="373"/>
      <c r="G49" s="373"/>
      <c r="H49" s="373"/>
      <c r="I49" s="373"/>
      <c r="J49" s="373"/>
      <c r="K49" s="373"/>
      <c r="L49" s="373"/>
      <c r="M49" s="374"/>
    </row>
    <row r="50" spans="1:13" x14ac:dyDescent="0.3">
      <c r="C50" s="198"/>
    </row>
    <row r="51" spans="1:13" x14ac:dyDescent="0.3">
      <c r="C51" s="198"/>
    </row>
    <row r="52" spans="1:13" x14ac:dyDescent="0.3">
      <c r="C52" s="198"/>
    </row>
    <row r="53" spans="1:13" x14ac:dyDescent="0.3">
      <c r="C53" s="198"/>
    </row>
    <row r="54" spans="1:13" x14ac:dyDescent="0.3">
      <c r="C54" s="198"/>
    </row>
    <row r="55" spans="1:13" x14ac:dyDescent="0.3">
      <c r="C55" s="198"/>
    </row>
    <row r="56" spans="1:13" x14ac:dyDescent="0.3">
      <c r="C56" s="198"/>
    </row>
    <row r="57" spans="1:13" x14ac:dyDescent="0.3">
      <c r="C57" s="198"/>
    </row>
  </sheetData>
  <mergeCells count="41">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 ref="C17:M17"/>
    <mergeCell ref="A19:M19"/>
    <mergeCell ref="C20:M20"/>
    <mergeCell ref="C22:M22"/>
    <mergeCell ref="A25:M25"/>
    <mergeCell ref="C23:M23"/>
    <mergeCell ref="C26:M26"/>
    <mergeCell ref="C27:M27"/>
    <mergeCell ref="C28:M28"/>
    <mergeCell ref="C40:M40"/>
    <mergeCell ref="C29:M29"/>
    <mergeCell ref="C30:M30"/>
    <mergeCell ref="C31:M31"/>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C58" workbookViewId="0">
      <selection activeCell="D80" sqref="D80"/>
    </sheetView>
  </sheetViews>
  <sheetFormatPr defaultColWidth="9.21875" defaultRowHeight="14.4" x14ac:dyDescent="0.3"/>
  <cols>
    <col min="1" max="1" width="32.5546875" style="80" customWidth="1"/>
    <col min="2" max="2" width="26.21875" style="80" bestFit="1" customWidth="1"/>
    <col min="3" max="3" width="2.77734375" style="80" customWidth="1"/>
    <col min="4" max="4" width="52.21875" style="80" bestFit="1" customWidth="1"/>
    <col min="5" max="5" width="2" style="80" customWidth="1"/>
    <col min="6" max="6" width="51" style="80" bestFit="1" customWidth="1"/>
    <col min="7" max="7" width="51" style="80" customWidth="1"/>
    <col min="8" max="8" width="0.77734375" style="80" customWidth="1"/>
    <col min="9" max="9" width="21.21875" style="80" customWidth="1"/>
    <col min="10" max="10" width="50" style="80" bestFit="1" customWidth="1"/>
    <col min="11" max="11" width="11" style="80" bestFit="1" customWidth="1"/>
    <col min="12" max="12" width="10.77734375" style="80" bestFit="1" customWidth="1"/>
    <col min="13" max="13" width="2.77734375" style="80" customWidth="1"/>
    <col min="14" max="14" width="24.21875" style="80" bestFit="1" customWidth="1"/>
    <col min="15" max="15" width="47.77734375" style="80" bestFit="1" customWidth="1"/>
    <col min="16" max="16" width="11" style="80" bestFit="1" customWidth="1"/>
    <col min="17" max="17" width="10.77734375" style="80" bestFit="1" customWidth="1"/>
    <col min="18" max="18" width="2.77734375" style="80" customWidth="1"/>
    <col min="19" max="19" width="48" style="80" bestFit="1" customWidth="1"/>
    <col min="20" max="20" width="2.77734375" style="80" customWidth="1"/>
    <col min="21" max="21" width="9.21875" style="80"/>
    <col min="22" max="22" width="2.77734375" style="80" customWidth="1"/>
    <col min="23" max="23" width="48.77734375" style="80" bestFit="1" customWidth="1"/>
    <col min="24" max="24" width="2.77734375" style="80" customWidth="1"/>
    <col min="25" max="25" width="17.77734375" style="80" bestFit="1" customWidth="1"/>
    <col min="26" max="26" width="2.77734375" style="80" customWidth="1"/>
    <col min="27" max="27" width="39.21875" style="80" bestFit="1" customWidth="1"/>
    <col min="28" max="28" width="2.77734375" style="80" customWidth="1"/>
    <col min="29" max="29" width="37.77734375" style="80" bestFit="1" customWidth="1"/>
    <col min="30" max="30" width="2.77734375" style="80" customWidth="1"/>
    <col min="31" max="31" width="9.21875" style="250"/>
    <col min="32" max="32" width="2.77734375" style="80" customWidth="1"/>
    <col min="33" max="16384" width="9.21875" style="80"/>
  </cols>
  <sheetData>
    <row r="2" spans="1:32" x14ac:dyDescent="0.3">
      <c r="S2" s="249"/>
    </row>
    <row r="3" spans="1:32" s="84" customFormat="1" x14ac:dyDescent="0.3">
      <c r="A3" s="214" t="s">
        <v>9</v>
      </c>
      <c r="B3" s="215" t="s">
        <v>197</v>
      </c>
      <c r="C3" s="80"/>
      <c r="D3" s="251" t="s">
        <v>187</v>
      </c>
      <c r="E3" s="80"/>
      <c r="F3" s="251" t="s">
        <v>10</v>
      </c>
      <c r="G3" s="251" t="s">
        <v>467</v>
      </c>
      <c r="H3" s="80"/>
      <c r="I3" s="81" t="s">
        <v>9</v>
      </c>
      <c r="J3" s="81" t="s">
        <v>246</v>
      </c>
      <c r="K3" s="81" t="s">
        <v>11</v>
      </c>
      <c r="L3" s="81" t="s">
        <v>12</v>
      </c>
      <c r="M3" s="80"/>
      <c r="N3" s="81" t="s">
        <v>246</v>
      </c>
      <c r="O3" s="81" t="s">
        <v>198</v>
      </c>
      <c r="P3" s="81" t="s">
        <v>11</v>
      </c>
      <c r="Q3" s="81" t="s">
        <v>12</v>
      </c>
      <c r="R3" s="80"/>
      <c r="S3" s="249" t="s">
        <v>703</v>
      </c>
      <c r="T3" s="80"/>
      <c r="U3" s="81" t="s">
        <v>199</v>
      </c>
      <c r="V3" s="80"/>
      <c r="W3" s="120" t="s">
        <v>202</v>
      </c>
      <c r="X3" s="80"/>
      <c r="Y3" s="120" t="s">
        <v>203</v>
      </c>
      <c r="Z3" s="80"/>
      <c r="AA3" s="120" t="s">
        <v>204</v>
      </c>
      <c r="AB3" s="80"/>
      <c r="AC3" s="120" t="s">
        <v>246</v>
      </c>
      <c r="AD3" s="80"/>
      <c r="AE3" s="56" t="s">
        <v>351</v>
      </c>
      <c r="AF3" s="80"/>
    </row>
    <row r="4" spans="1:32" x14ac:dyDescent="0.3">
      <c r="A4" s="199" t="s">
        <v>699</v>
      </c>
      <c r="B4" s="200" t="s">
        <v>649</v>
      </c>
      <c r="D4" s="252" t="s">
        <v>187</v>
      </c>
      <c r="F4" s="318" t="s">
        <v>401</v>
      </c>
      <c r="G4" s="319" t="s">
        <v>520</v>
      </c>
      <c r="I4" s="264"/>
      <c r="J4" s="256"/>
      <c r="K4" s="256"/>
      <c r="L4" s="257"/>
      <c r="N4" s="253" t="s">
        <v>255</v>
      </c>
      <c r="O4" s="258"/>
      <c r="P4" s="258"/>
      <c r="Q4" s="259"/>
      <c r="S4" s="325" t="s">
        <v>481</v>
      </c>
      <c r="U4" s="80" t="s">
        <v>117</v>
      </c>
      <c r="W4" s="80" t="s">
        <v>205</v>
      </c>
      <c r="Y4" s="80" t="s">
        <v>214</v>
      </c>
      <c r="AA4" s="261" t="s">
        <v>358</v>
      </c>
      <c r="AC4" s="80" t="s">
        <v>521</v>
      </c>
      <c r="AE4" s="250">
        <v>11</v>
      </c>
    </row>
    <row r="5" spans="1:32" x14ac:dyDescent="0.3">
      <c r="A5" s="201" t="s">
        <v>48</v>
      </c>
      <c r="B5" s="202" t="s">
        <v>368</v>
      </c>
      <c r="D5" s="262"/>
      <c r="F5" s="320" t="s">
        <v>167</v>
      </c>
      <c r="G5" s="319" t="s">
        <v>522</v>
      </c>
      <c r="I5" s="264"/>
      <c r="J5" s="265"/>
      <c r="K5" s="266"/>
      <c r="L5" s="267"/>
      <c r="N5" s="263"/>
      <c r="O5" s="268" t="s">
        <v>371</v>
      </c>
      <c r="P5" s="268">
        <v>55</v>
      </c>
      <c r="Q5" s="254" t="s">
        <v>134</v>
      </c>
      <c r="S5" s="325" t="s">
        <v>297</v>
      </c>
      <c r="U5" s="80" t="s">
        <v>103</v>
      </c>
      <c r="W5" s="80" t="s">
        <v>206</v>
      </c>
      <c r="Y5" s="80" t="s">
        <v>215</v>
      </c>
      <c r="AA5" s="261" t="s">
        <v>359</v>
      </c>
      <c r="AC5" s="80" t="s">
        <v>236</v>
      </c>
      <c r="AE5" s="250">
        <v>12</v>
      </c>
    </row>
    <row r="6" spans="1:32" x14ac:dyDescent="0.3">
      <c r="A6" s="203"/>
      <c r="B6" s="204"/>
      <c r="D6" s="269"/>
      <c r="F6" s="320" t="s">
        <v>397</v>
      </c>
      <c r="G6" s="319" t="s">
        <v>523</v>
      </c>
      <c r="I6" s="264"/>
      <c r="J6" s="266"/>
      <c r="K6" s="266"/>
      <c r="L6" s="267"/>
      <c r="N6" s="263"/>
      <c r="O6" s="268" t="s">
        <v>372</v>
      </c>
      <c r="P6" s="268">
        <v>52</v>
      </c>
      <c r="Q6" s="254" t="s">
        <v>134</v>
      </c>
      <c r="S6" s="325" t="s">
        <v>298</v>
      </c>
      <c r="W6" s="80" t="s">
        <v>207</v>
      </c>
      <c r="Y6" s="80" t="s">
        <v>216</v>
      </c>
      <c r="AA6" s="261" t="s">
        <v>360</v>
      </c>
      <c r="AC6" s="80" t="s">
        <v>524</v>
      </c>
      <c r="AE6" s="250">
        <v>13</v>
      </c>
    </row>
    <row r="7" spans="1:32" x14ac:dyDescent="0.3">
      <c r="D7" s="251" t="s">
        <v>406</v>
      </c>
      <c r="F7" s="320" t="s">
        <v>525</v>
      </c>
      <c r="G7" s="319" t="s">
        <v>523</v>
      </c>
      <c r="I7" s="264"/>
      <c r="J7" s="266"/>
      <c r="K7" s="266"/>
      <c r="L7" s="267"/>
      <c r="N7" s="263"/>
      <c r="O7" s="268" t="s">
        <v>373</v>
      </c>
      <c r="P7" s="268">
        <v>57</v>
      </c>
      <c r="Q7" s="254" t="s">
        <v>127</v>
      </c>
      <c r="S7" s="324" t="s">
        <v>482</v>
      </c>
      <c r="W7" s="80" t="s">
        <v>208</v>
      </c>
      <c r="AA7" s="261" t="s">
        <v>361</v>
      </c>
      <c r="AC7" s="80" t="s">
        <v>527</v>
      </c>
      <c r="AE7" s="250">
        <v>14</v>
      </c>
    </row>
    <row r="8" spans="1:32" x14ac:dyDescent="0.3">
      <c r="D8" s="205" t="s">
        <v>117</v>
      </c>
      <c r="F8" s="320" t="s">
        <v>169</v>
      </c>
      <c r="G8" s="319" t="s">
        <v>520</v>
      </c>
      <c r="I8" s="264"/>
      <c r="J8" s="266"/>
      <c r="K8" s="266"/>
      <c r="L8" s="267"/>
      <c r="N8" s="271"/>
      <c r="O8" s="260"/>
      <c r="P8" s="272"/>
      <c r="Q8" s="273"/>
      <c r="S8" s="324" t="s">
        <v>530</v>
      </c>
      <c r="W8" s="80" t="s">
        <v>209</v>
      </c>
      <c r="AA8" s="261" t="s">
        <v>362</v>
      </c>
      <c r="AC8" s="80" t="s">
        <v>244</v>
      </c>
      <c r="AE8" s="250">
        <v>15</v>
      </c>
    </row>
    <row r="9" spans="1:32" x14ac:dyDescent="0.3">
      <c r="D9" s="274" t="s">
        <v>103</v>
      </c>
      <c r="F9" s="320" t="s">
        <v>371</v>
      </c>
      <c r="G9" s="319" t="s">
        <v>236</v>
      </c>
      <c r="I9" s="264"/>
      <c r="J9" s="266"/>
      <c r="K9" s="266"/>
      <c r="L9" s="267"/>
      <c r="O9" s="238"/>
      <c r="P9" s="83"/>
      <c r="Q9" s="83"/>
      <c r="S9" s="324" t="s">
        <v>299</v>
      </c>
      <c r="W9" s="80" t="s">
        <v>210</v>
      </c>
      <c r="AA9" s="261" t="s">
        <v>363</v>
      </c>
      <c r="AC9" s="80" t="s">
        <v>270</v>
      </c>
      <c r="AE9" s="250">
        <v>16</v>
      </c>
    </row>
    <row r="10" spans="1:32" x14ac:dyDescent="0.3">
      <c r="D10" s="206"/>
      <c r="F10" s="320" t="s">
        <v>372</v>
      </c>
      <c r="G10" s="319" t="s">
        <v>236</v>
      </c>
      <c r="I10" s="264"/>
      <c r="J10" s="266"/>
      <c r="K10" s="266"/>
      <c r="L10" s="267"/>
      <c r="N10" s="253" t="s">
        <v>256</v>
      </c>
      <c r="O10" s="275"/>
      <c r="P10" s="276"/>
      <c r="Q10" s="277"/>
      <c r="S10" s="325" t="s">
        <v>545</v>
      </c>
      <c r="W10" s="80" t="s">
        <v>211</v>
      </c>
      <c r="AA10" s="261" t="s">
        <v>364</v>
      </c>
      <c r="AC10" s="80" t="s">
        <v>528</v>
      </c>
      <c r="AE10" s="250">
        <v>17</v>
      </c>
    </row>
    <row r="11" spans="1:32" x14ac:dyDescent="0.3">
      <c r="F11" s="321" t="s">
        <v>373</v>
      </c>
      <c r="G11" s="319" t="s">
        <v>236</v>
      </c>
      <c r="I11" s="264"/>
      <c r="J11" s="266"/>
      <c r="K11" s="266"/>
      <c r="L11" s="267"/>
      <c r="N11" s="263"/>
      <c r="O11" s="270" t="s">
        <v>529</v>
      </c>
      <c r="P11" s="268">
        <v>2271.15</v>
      </c>
      <c r="Q11" s="254" t="s">
        <v>128</v>
      </c>
      <c r="S11" s="325" t="s">
        <v>140</v>
      </c>
      <c r="W11" s="80" t="s">
        <v>212</v>
      </c>
      <c r="AA11" s="261" t="s">
        <v>365</v>
      </c>
      <c r="AC11" s="80" t="s">
        <v>45</v>
      </c>
      <c r="AE11" s="250">
        <v>18</v>
      </c>
    </row>
    <row r="12" spans="1:32" x14ac:dyDescent="0.3">
      <c r="A12" s="212" t="s">
        <v>246</v>
      </c>
      <c r="B12" s="213" t="s">
        <v>248</v>
      </c>
      <c r="D12" s="278" t="s">
        <v>20</v>
      </c>
      <c r="F12" s="321" t="s">
        <v>473</v>
      </c>
      <c r="G12" s="319" t="s">
        <v>45</v>
      </c>
      <c r="I12" s="264"/>
      <c r="J12" s="266"/>
      <c r="K12" s="266"/>
      <c r="L12" s="267"/>
      <c r="N12" s="263"/>
      <c r="O12" s="270" t="s">
        <v>183</v>
      </c>
      <c r="P12" s="279">
        <v>302</v>
      </c>
      <c r="Q12" s="280" t="s">
        <v>128</v>
      </c>
      <c r="S12" s="325" t="s">
        <v>554</v>
      </c>
      <c r="W12" s="80" t="s">
        <v>213</v>
      </c>
      <c r="AA12" s="261" t="s">
        <v>366</v>
      </c>
      <c r="AC12" s="80" t="s">
        <v>272</v>
      </c>
      <c r="AE12" s="250">
        <v>19</v>
      </c>
    </row>
    <row r="13" spans="1:32" x14ac:dyDescent="0.3">
      <c r="A13" s="199" t="s">
        <v>236</v>
      </c>
      <c r="B13" s="200" t="s">
        <v>255</v>
      </c>
      <c r="D13" s="281" t="s">
        <v>531</v>
      </c>
      <c r="F13" s="321" t="s">
        <v>532</v>
      </c>
      <c r="G13" s="319" t="s">
        <v>533</v>
      </c>
      <c r="I13" s="264"/>
      <c r="J13" s="266"/>
      <c r="K13" s="266"/>
      <c r="L13" s="267"/>
      <c r="N13" s="271"/>
      <c r="O13" s="282" t="s">
        <v>374</v>
      </c>
      <c r="P13" s="272">
        <v>360</v>
      </c>
      <c r="Q13" s="283" t="s">
        <v>535</v>
      </c>
      <c r="S13" s="325" t="s">
        <v>300</v>
      </c>
      <c r="AC13" s="80" t="s">
        <v>536</v>
      </c>
      <c r="AE13" s="250">
        <v>20</v>
      </c>
    </row>
    <row r="14" spans="1:32" x14ac:dyDescent="0.3">
      <c r="A14" s="201" t="s">
        <v>269</v>
      </c>
      <c r="B14" s="202" t="s">
        <v>256</v>
      </c>
      <c r="D14" s="281" t="s">
        <v>537</v>
      </c>
      <c r="F14" s="321" t="s">
        <v>538</v>
      </c>
      <c r="G14" s="319" t="s">
        <v>536</v>
      </c>
      <c r="I14" s="264"/>
      <c r="J14" s="265"/>
      <c r="K14" s="266"/>
      <c r="L14" s="267"/>
      <c r="O14" s="238"/>
      <c r="P14" s="83"/>
      <c r="Q14" s="83"/>
      <c r="S14" s="324" t="s">
        <v>301</v>
      </c>
      <c r="AC14" s="80" t="s">
        <v>180</v>
      </c>
      <c r="AE14" s="250">
        <v>21</v>
      </c>
    </row>
    <row r="15" spans="1:32" x14ac:dyDescent="0.3">
      <c r="A15" s="201" t="s">
        <v>244</v>
      </c>
      <c r="B15" s="202" t="s">
        <v>266</v>
      </c>
      <c r="D15" s="281" t="s">
        <v>539</v>
      </c>
      <c r="F15" s="321" t="s">
        <v>540</v>
      </c>
      <c r="G15" s="319" t="s">
        <v>536</v>
      </c>
      <c r="I15" s="264"/>
      <c r="J15" s="266"/>
      <c r="K15" s="266"/>
      <c r="L15" s="267"/>
      <c r="N15" s="253" t="s">
        <v>266</v>
      </c>
      <c r="O15" s="275"/>
      <c r="P15" s="276"/>
      <c r="Q15" s="277"/>
      <c r="S15" s="324" t="s">
        <v>141</v>
      </c>
      <c r="AC15" s="80" t="s">
        <v>60</v>
      </c>
      <c r="AE15" s="250">
        <v>22</v>
      </c>
    </row>
    <row r="16" spans="1:32" x14ac:dyDescent="0.3">
      <c r="A16" s="201" t="s">
        <v>270</v>
      </c>
      <c r="B16" s="202" t="s">
        <v>285</v>
      </c>
      <c r="D16" s="281" t="s">
        <v>542</v>
      </c>
      <c r="F16" s="321" t="s">
        <v>543</v>
      </c>
      <c r="G16" s="319" t="s">
        <v>533</v>
      </c>
      <c r="I16" s="264"/>
      <c r="J16" s="266"/>
      <c r="K16" s="266"/>
      <c r="L16" s="267"/>
      <c r="N16" s="263"/>
      <c r="O16" s="270" t="s">
        <v>544</v>
      </c>
      <c r="P16" s="268">
        <v>112</v>
      </c>
      <c r="Q16" s="254" t="s">
        <v>127</v>
      </c>
      <c r="S16" s="324" t="s">
        <v>571</v>
      </c>
      <c r="AC16" s="80" t="s">
        <v>178</v>
      </c>
      <c r="AE16" s="250">
        <v>23</v>
      </c>
    </row>
    <row r="17" spans="1:31" x14ac:dyDescent="0.3">
      <c r="A17" s="201" t="s">
        <v>240</v>
      </c>
      <c r="B17" s="202" t="s">
        <v>286</v>
      </c>
      <c r="D17" s="281" t="s">
        <v>546</v>
      </c>
      <c r="F17" s="321" t="s">
        <v>382</v>
      </c>
      <c r="G17" s="319" t="s">
        <v>180</v>
      </c>
      <c r="I17" s="264"/>
      <c r="J17" s="266"/>
      <c r="K17" s="266"/>
      <c r="L17" s="267"/>
      <c r="N17" s="263"/>
      <c r="O17" s="270" t="s">
        <v>547</v>
      </c>
      <c r="P17" s="268">
        <v>150</v>
      </c>
      <c r="Q17" s="254" t="s">
        <v>127</v>
      </c>
      <c r="S17" s="324" t="s">
        <v>302</v>
      </c>
      <c r="AC17" s="80" t="s">
        <v>245</v>
      </c>
      <c r="AE17" s="250">
        <v>24</v>
      </c>
    </row>
    <row r="18" spans="1:31" x14ac:dyDescent="0.3">
      <c r="A18" s="201" t="s">
        <v>271</v>
      </c>
      <c r="B18" s="202" t="s">
        <v>257</v>
      </c>
      <c r="D18" s="281" t="s">
        <v>548</v>
      </c>
      <c r="F18" s="320" t="s">
        <v>549</v>
      </c>
      <c r="G18" s="319" t="s">
        <v>270</v>
      </c>
      <c r="I18" s="264"/>
      <c r="J18" s="266"/>
      <c r="K18" s="266"/>
      <c r="L18" s="267"/>
      <c r="N18" s="263"/>
      <c r="O18" s="270" t="s">
        <v>551</v>
      </c>
      <c r="P18" s="279">
        <v>100</v>
      </c>
      <c r="Q18" s="280" t="s">
        <v>127</v>
      </c>
      <c r="S18" s="324" t="s">
        <v>303</v>
      </c>
      <c r="AC18" s="80" t="s">
        <v>489</v>
      </c>
      <c r="AE18" s="250">
        <v>25</v>
      </c>
    </row>
    <row r="19" spans="1:31" x14ac:dyDescent="0.3">
      <c r="A19" s="201" t="s">
        <v>45</v>
      </c>
      <c r="B19" s="202" t="s">
        <v>287</v>
      </c>
      <c r="D19" s="281" t="s">
        <v>552</v>
      </c>
      <c r="F19" s="320" t="s">
        <v>553</v>
      </c>
      <c r="G19" s="319" t="s">
        <v>270</v>
      </c>
      <c r="I19" s="264"/>
      <c r="J19" s="266"/>
      <c r="K19" s="266"/>
      <c r="L19" s="267"/>
      <c r="N19" s="271"/>
      <c r="O19" s="282"/>
      <c r="P19" s="272"/>
      <c r="Q19" s="283"/>
      <c r="S19" s="324" t="s">
        <v>578</v>
      </c>
      <c r="AC19" s="80" t="s">
        <v>555</v>
      </c>
      <c r="AE19" s="250">
        <v>26</v>
      </c>
    </row>
    <row r="20" spans="1:31" x14ac:dyDescent="0.3">
      <c r="A20" s="201" t="s">
        <v>192</v>
      </c>
      <c r="B20" s="202" t="s">
        <v>268</v>
      </c>
      <c r="D20" s="281" t="s">
        <v>556</v>
      </c>
      <c r="F20" s="321" t="s">
        <v>557</v>
      </c>
      <c r="G20" s="319" t="s">
        <v>270</v>
      </c>
      <c r="I20" s="264"/>
      <c r="J20" s="265"/>
      <c r="K20" s="266"/>
      <c r="L20" s="267"/>
      <c r="O20" s="238"/>
      <c r="P20" s="83"/>
      <c r="Q20" s="83"/>
      <c r="S20" s="324" t="s">
        <v>580</v>
      </c>
      <c r="AC20" s="80" t="s">
        <v>44</v>
      </c>
      <c r="AE20" s="250">
        <v>27</v>
      </c>
    </row>
    <row r="21" spans="1:31" x14ac:dyDescent="0.3">
      <c r="A21" s="201" t="s">
        <v>272</v>
      </c>
      <c r="B21" s="202" t="s">
        <v>258</v>
      </c>
      <c r="D21" s="281" t="s">
        <v>558</v>
      </c>
      <c r="F21" s="320" t="s">
        <v>559</v>
      </c>
      <c r="G21" s="319" t="s">
        <v>270</v>
      </c>
      <c r="I21" s="264"/>
      <c r="J21" s="266"/>
      <c r="K21" s="266"/>
      <c r="L21" s="267"/>
      <c r="N21" s="253" t="s">
        <v>285</v>
      </c>
      <c r="O21" s="275"/>
      <c r="P21" s="276"/>
      <c r="Q21" s="277"/>
      <c r="S21" s="325" t="s">
        <v>304</v>
      </c>
      <c r="AC21" s="80" t="s">
        <v>235</v>
      </c>
      <c r="AE21" s="250">
        <v>28</v>
      </c>
    </row>
    <row r="22" spans="1:31" x14ac:dyDescent="0.3">
      <c r="A22" s="201" t="s">
        <v>180</v>
      </c>
      <c r="B22" s="202" t="s">
        <v>288</v>
      </c>
      <c r="D22" s="281" t="s">
        <v>24</v>
      </c>
      <c r="F22" s="320" t="s">
        <v>560</v>
      </c>
      <c r="G22" s="319" t="s">
        <v>561</v>
      </c>
      <c r="I22" s="264"/>
      <c r="J22" s="266"/>
      <c r="K22" s="266"/>
      <c r="L22" s="267"/>
      <c r="N22" s="263"/>
      <c r="O22" s="270" t="s">
        <v>549</v>
      </c>
      <c r="P22" s="279">
        <v>40.229999999999997</v>
      </c>
      <c r="Q22" s="280" t="s">
        <v>119</v>
      </c>
      <c r="S22" s="325" t="s">
        <v>584</v>
      </c>
      <c r="AC22" s="80" t="s">
        <v>562</v>
      </c>
      <c r="AE22" s="250">
        <v>29</v>
      </c>
    </row>
    <row r="23" spans="1:31" x14ac:dyDescent="0.3">
      <c r="A23" s="201" t="s">
        <v>60</v>
      </c>
      <c r="B23" s="202" t="s">
        <v>289</v>
      </c>
      <c r="D23" s="281">
        <v>10</v>
      </c>
      <c r="F23" s="321" t="s">
        <v>563</v>
      </c>
      <c r="G23" s="319" t="s">
        <v>521</v>
      </c>
      <c r="I23" s="264"/>
      <c r="J23" s="266"/>
      <c r="K23" s="266"/>
      <c r="L23" s="267"/>
      <c r="N23" s="263"/>
      <c r="O23" s="270" t="s">
        <v>553</v>
      </c>
      <c r="P23" s="279">
        <v>48.3</v>
      </c>
      <c r="Q23" s="280" t="s">
        <v>119</v>
      </c>
      <c r="S23" s="325" t="s">
        <v>490</v>
      </c>
      <c r="AC23" s="80" t="s">
        <v>421</v>
      </c>
      <c r="AE23" s="250">
        <v>30</v>
      </c>
    </row>
    <row r="24" spans="1:31" x14ac:dyDescent="0.3">
      <c r="A24" s="201" t="s">
        <v>178</v>
      </c>
      <c r="B24" s="202" t="s">
        <v>252</v>
      </c>
      <c r="D24" s="281">
        <v>11</v>
      </c>
      <c r="F24" s="321" t="s">
        <v>544</v>
      </c>
      <c r="G24" s="319" t="s">
        <v>244</v>
      </c>
      <c r="I24" s="284"/>
      <c r="J24" s="285"/>
      <c r="K24" s="285"/>
      <c r="L24" s="286"/>
      <c r="N24" s="263"/>
      <c r="O24" s="270" t="s">
        <v>557</v>
      </c>
      <c r="P24" s="279">
        <v>85.83</v>
      </c>
      <c r="Q24" s="280" t="s">
        <v>119</v>
      </c>
      <c r="S24" s="324" t="s">
        <v>587</v>
      </c>
      <c r="AC24" s="80" t="s">
        <v>522</v>
      </c>
      <c r="AE24" s="250">
        <v>31</v>
      </c>
    </row>
    <row r="25" spans="1:31" x14ac:dyDescent="0.3">
      <c r="A25" s="201" t="s">
        <v>245</v>
      </c>
      <c r="B25" s="202" t="s">
        <v>267</v>
      </c>
      <c r="D25" s="281">
        <v>12</v>
      </c>
      <c r="F25" s="320" t="s">
        <v>547</v>
      </c>
      <c r="G25" s="319" t="s">
        <v>244</v>
      </c>
      <c r="N25" s="263"/>
      <c r="O25" s="270" t="s">
        <v>559</v>
      </c>
      <c r="P25" s="279">
        <v>74.86</v>
      </c>
      <c r="Q25" s="280" t="s">
        <v>119</v>
      </c>
      <c r="S25" s="324" t="s">
        <v>491</v>
      </c>
      <c r="AC25" s="80" t="s">
        <v>241</v>
      </c>
      <c r="AE25" s="250">
        <v>32</v>
      </c>
    </row>
    <row r="26" spans="1:31" x14ac:dyDescent="0.3">
      <c r="A26" s="201" t="s">
        <v>273</v>
      </c>
      <c r="B26" s="202" t="s">
        <v>253</v>
      </c>
      <c r="D26" s="281">
        <v>13</v>
      </c>
      <c r="F26" s="320" t="s">
        <v>551</v>
      </c>
      <c r="G26" s="319" t="s">
        <v>244</v>
      </c>
      <c r="I26" s="255"/>
      <c r="J26" s="256"/>
      <c r="K26" s="256"/>
      <c r="L26" s="257"/>
      <c r="N26" s="263"/>
      <c r="O26" s="270" t="s">
        <v>564</v>
      </c>
      <c r="P26" s="268">
        <v>78.19</v>
      </c>
      <c r="Q26" s="254" t="s">
        <v>119</v>
      </c>
      <c r="S26" s="324" t="s">
        <v>492</v>
      </c>
      <c r="AC26" s="80" t="s">
        <v>242</v>
      </c>
      <c r="AE26" s="250">
        <v>33</v>
      </c>
    </row>
    <row r="27" spans="1:31" x14ac:dyDescent="0.3">
      <c r="A27" s="201" t="s">
        <v>274</v>
      </c>
      <c r="B27" s="202" t="s">
        <v>249</v>
      </c>
      <c r="D27" s="281">
        <v>14</v>
      </c>
      <c r="F27" s="320" t="s">
        <v>565</v>
      </c>
      <c r="G27" s="319" t="s">
        <v>555</v>
      </c>
      <c r="I27" s="264"/>
      <c r="J27" s="256"/>
      <c r="K27" s="256"/>
      <c r="L27" s="257"/>
      <c r="N27" s="263"/>
      <c r="O27" s="270" t="s">
        <v>566</v>
      </c>
      <c r="P27" s="279">
        <v>125.24</v>
      </c>
      <c r="Q27" s="280" t="s">
        <v>119</v>
      </c>
      <c r="S27" s="324" t="s">
        <v>142</v>
      </c>
      <c r="AC27" s="80" t="s">
        <v>567</v>
      </c>
      <c r="AE27" s="250">
        <v>34</v>
      </c>
    </row>
    <row r="28" spans="1:31" x14ac:dyDescent="0.3">
      <c r="A28" s="201" t="s">
        <v>238</v>
      </c>
      <c r="B28" s="202" t="s">
        <v>238</v>
      </c>
      <c r="D28" s="281">
        <v>15</v>
      </c>
      <c r="F28" s="320" t="s">
        <v>474</v>
      </c>
      <c r="G28" s="319" t="s">
        <v>568</v>
      </c>
      <c r="I28" s="264"/>
      <c r="J28" s="266"/>
      <c r="K28" s="266"/>
      <c r="L28" s="267"/>
      <c r="N28" s="271"/>
      <c r="O28" s="282" t="s">
        <v>570</v>
      </c>
      <c r="P28" s="272">
        <v>133.66</v>
      </c>
      <c r="Q28" s="283" t="s">
        <v>119</v>
      </c>
      <c r="S28" s="324" t="s">
        <v>305</v>
      </c>
      <c r="AC28" s="80" t="s">
        <v>486</v>
      </c>
      <c r="AE28" s="250">
        <v>35</v>
      </c>
    </row>
    <row r="29" spans="1:31" x14ac:dyDescent="0.3">
      <c r="A29" s="201" t="s">
        <v>235</v>
      </c>
      <c r="B29" s="202" t="s">
        <v>290</v>
      </c>
      <c r="D29" s="281">
        <v>16</v>
      </c>
      <c r="F29" s="320" t="s">
        <v>572</v>
      </c>
      <c r="G29" s="319" t="s">
        <v>60</v>
      </c>
      <c r="I29" s="264"/>
      <c r="J29" s="266"/>
      <c r="K29" s="266"/>
      <c r="L29" s="267"/>
      <c r="O29" s="238"/>
      <c r="P29" s="83"/>
      <c r="Q29" s="83"/>
      <c r="S29" s="324" t="s">
        <v>306</v>
      </c>
      <c r="AC29" s="80" t="s">
        <v>243</v>
      </c>
      <c r="AE29" s="250">
        <v>36</v>
      </c>
    </row>
    <row r="30" spans="1:31" x14ac:dyDescent="0.3">
      <c r="A30" s="201" t="s">
        <v>275</v>
      </c>
      <c r="B30" s="202" t="s">
        <v>265</v>
      </c>
      <c r="D30" s="281">
        <v>17</v>
      </c>
      <c r="F30" s="320" t="s">
        <v>529</v>
      </c>
      <c r="G30" s="319" t="s">
        <v>527</v>
      </c>
      <c r="I30" s="264"/>
      <c r="J30" s="266"/>
      <c r="K30" s="266"/>
      <c r="L30" s="267"/>
      <c r="N30" s="253" t="s">
        <v>286</v>
      </c>
      <c r="O30" s="275"/>
      <c r="P30" s="276"/>
      <c r="Q30" s="277"/>
      <c r="S30" s="325" t="s">
        <v>307</v>
      </c>
      <c r="AC30" s="80" t="s">
        <v>533</v>
      </c>
      <c r="AE30" s="250">
        <v>37</v>
      </c>
    </row>
    <row r="31" spans="1:31" x14ac:dyDescent="0.3">
      <c r="A31" s="201" t="s">
        <v>241</v>
      </c>
      <c r="B31" s="202" t="s">
        <v>261</v>
      </c>
      <c r="D31" s="281">
        <v>18</v>
      </c>
      <c r="F31" s="320" t="s">
        <v>574</v>
      </c>
      <c r="G31" s="319" t="s">
        <v>521</v>
      </c>
      <c r="I31" s="264"/>
      <c r="J31" s="266"/>
      <c r="K31" s="266"/>
      <c r="L31" s="267"/>
      <c r="N31" s="263"/>
      <c r="O31" s="270"/>
      <c r="P31" s="268"/>
      <c r="Q31" s="254"/>
      <c r="S31" s="325" t="s">
        <v>592</v>
      </c>
      <c r="AC31" s="80" t="s">
        <v>568</v>
      </c>
      <c r="AE31" s="250">
        <v>38</v>
      </c>
    </row>
    <row r="32" spans="1:31" x14ac:dyDescent="0.3">
      <c r="A32" s="201" t="s">
        <v>242</v>
      </c>
      <c r="B32" s="202" t="s">
        <v>262</v>
      </c>
      <c r="D32" s="281">
        <v>19</v>
      </c>
      <c r="F32" s="320" t="s">
        <v>189</v>
      </c>
      <c r="G32" s="319" t="s">
        <v>489</v>
      </c>
      <c r="I32" s="284"/>
      <c r="J32" s="285"/>
      <c r="K32" s="285"/>
      <c r="L32" s="286"/>
      <c r="N32" s="263"/>
      <c r="O32" s="270" t="s">
        <v>576</v>
      </c>
      <c r="P32" s="268">
        <v>50</v>
      </c>
      <c r="Q32" s="254" t="s">
        <v>128</v>
      </c>
      <c r="S32" s="325" t="s">
        <v>594</v>
      </c>
      <c r="AC32" s="80" t="s">
        <v>550</v>
      </c>
      <c r="AE32" s="250">
        <v>39</v>
      </c>
    </row>
    <row r="33" spans="1:31" x14ac:dyDescent="0.3">
      <c r="A33" s="201" t="s">
        <v>276</v>
      </c>
      <c r="B33" s="202" t="s">
        <v>264</v>
      </c>
      <c r="D33" s="281">
        <v>20</v>
      </c>
      <c r="F33" s="320" t="s">
        <v>190</v>
      </c>
      <c r="G33" s="319" t="s">
        <v>489</v>
      </c>
      <c r="N33" s="263"/>
      <c r="O33" s="270" t="s">
        <v>376</v>
      </c>
      <c r="P33" s="268">
        <v>78</v>
      </c>
      <c r="Q33" s="254" t="s">
        <v>128</v>
      </c>
      <c r="S33" s="325" t="s">
        <v>596</v>
      </c>
      <c r="AC33" s="80" t="s">
        <v>523</v>
      </c>
      <c r="AE33" s="250">
        <v>40</v>
      </c>
    </row>
    <row r="34" spans="1:31" x14ac:dyDescent="0.3">
      <c r="A34" s="201" t="s">
        <v>243</v>
      </c>
      <c r="B34" s="202" t="s">
        <v>263</v>
      </c>
      <c r="D34" s="281">
        <v>21</v>
      </c>
      <c r="F34" s="320" t="s">
        <v>526</v>
      </c>
      <c r="G34" s="319" t="s">
        <v>489</v>
      </c>
      <c r="I34" s="255"/>
      <c r="J34" s="256"/>
      <c r="K34" s="256"/>
      <c r="L34" s="257"/>
      <c r="N34" s="271"/>
      <c r="O34" s="282"/>
      <c r="P34" s="272"/>
      <c r="Q34" s="283"/>
      <c r="S34" s="325" t="s">
        <v>598</v>
      </c>
      <c r="AC34" s="80" t="s">
        <v>520</v>
      </c>
      <c r="AE34" s="250">
        <v>41</v>
      </c>
    </row>
    <row r="35" spans="1:31" x14ac:dyDescent="0.3">
      <c r="A35" s="201" t="s">
        <v>277</v>
      </c>
      <c r="B35" s="202" t="s">
        <v>291</v>
      </c>
      <c r="D35" s="281">
        <v>22</v>
      </c>
      <c r="F35" s="320" t="s">
        <v>395</v>
      </c>
      <c r="G35" s="319" t="s">
        <v>60</v>
      </c>
      <c r="I35" s="264"/>
      <c r="J35" s="266"/>
      <c r="K35" s="266"/>
      <c r="L35" s="267"/>
      <c r="O35" s="238"/>
      <c r="P35" s="83"/>
      <c r="Q35" s="83"/>
      <c r="S35" s="325" t="s">
        <v>308</v>
      </c>
      <c r="AC35" s="80" t="s">
        <v>577</v>
      </c>
      <c r="AE35" s="250">
        <v>42</v>
      </c>
    </row>
    <row r="36" spans="1:31" x14ac:dyDescent="0.3">
      <c r="A36" s="201" t="s">
        <v>237</v>
      </c>
      <c r="B36" s="202" t="s">
        <v>260</v>
      </c>
      <c r="D36" s="281">
        <v>22</v>
      </c>
      <c r="F36" s="320" t="s">
        <v>379</v>
      </c>
      <c r="G36" s="319" t="s">
        <v>45</v>
      </c>
      <c r="I36" s="264"/>
      <c r="J36" s="266"/>
      <c r="K36" s="266"/>
      <c r="L36" s="267"/>
      <c r="N36" s="253" t="s">
        <v>257</v>
      </c>
      <c r="O36" s="275"/>
      <c r="P36" s="276"/>
      <c r="Q36" s="277"/>
      <c r="S36" s="325" t="s">
        <v>194</v>
      </c>
      <c r="AC36" s="80" t="s">
        <v>579</v>
      </c>
      <c r="AE36" s="250">
        <v>43</v>
      </c>
    </row>
    <row r="37" spans="1:31" x14ac:dyDescent="0.3">
      <c r="A37" s="201" t="s">
        <v>393</v>
      </c>
      <c r="B37" s="202" t="s">
        <v>259</v>
      </c>
      <c r="D37" s="281">
        <v>23</v>
      </c>
      <c r="F37" s="320" t="s">
        <v>183</v>
      </c>
      <c r="G37" s="319" t="s">
        <v>527</v>
      </c>
      <c r="I37" s="264"/>
      <c r="J37" s="266"/>
      <c r="K37" s="266"/>
      <c r="L37" s="267"/>
      <c r="N37" s="263"/>
      <c r="O37" s="270" t="s">
        <v>484</v>
      </c>
      <c r="P37" s="279"/>
      <c r="Q37" s="280" t="s">
        <v>127</v>
      </c>
      <c r="S37" s="325" t="s">
        <v>602</v>
      </c>
      <c r="AC37" s="80" t="s">
        <v>561</v>
      </c>
      <c r="AE37" s="250">
        <v>44</v>
      </c>
    </row>
    <row r="38" spans="1:31" x14ac:dyDescent="0.3">
      <c r="A38" s="201" t="s">
        <v>278</v>
      </c>
      <c r="B38" s="202" t="s">
        <v>292</v>
      </c>
      <c r="D38" s="281">
        <v>24</v>
      </c>
      <c r="F38" s="320" t="s">
        <v>581</v>
      </c>
      <c r="G38" s="319" t="s">
        <v>178</v>
      </c>
      <c r="I38" s="264"/>
      <c r="J38" s="266"/>
      <c r="K38" s="266"/>
      <c r="L38" s="267"/>
      <c r="N38" s="263"/>
      <c r="O38" s="270" t="s">
        <v>485</v>
      </c>
      <c r="P38" s="279">
        <v>55</v>
      </c>
      <c r="Q38" s="280" t="s">
        <v>134</v>
      </c>
      <c r="S38" s="325" t="s">
        <v>493</v>
      </c>
      <c r="AE38" s="250">
        <v>45</v>
      </c>
    </row>
    <row r="39" spans="1:31" x14ac:dyDescent="0.3">
      <c r="A39" s="201" t="s">
        <v>279</v>
      </c>
      <c r="B39" s="202" t="s">
        <v>293</v>
      </c>
      <c r="D39" s="281">
        <v>25</v>
      </c>
      <c r="F39" s="320" t="s">
        <v>582</v>
      </c>
      <c r="G39" s="319" t="s">
        <v>178</v>
      </c>
      <c r="I39" s="264"/>
      <c r="J39" s="266"/>
      <c r="K39" s="266"/>
      <c r="L39" s="267"/>
      <c r="N39" s="263"/>
      <c r="O39" s="270" t="s">
        <v>583</v>
      </c>
      <c r="P39" s="279"/>
      <c r="Q39" s="280" t="s">
        <v>127</v>
      </c>
      <c r="S39" s="325" t="s">
        <v>494</v>
      </c>
      <c r="AE39" s="250">
        <v>46</v>
      </c>
    </row>
    <row r="40" spans="1:31" x14ac:dyDescent="0.3">
      <c r="A40" s="201" t="s">
        <v>280</v>
      </c>
      <c r="B40" s="202" t="s">
        <v>254</v>
      </c>
      <c r="D40" s="287">
        <v>26</v>
      </c>
      <c r="F40" s="320" t="s">
        <v>45</v>
      </c>
      <c r="G40" s="319" t="s">
        <v>45</v>
      </c>
      <c r="I40" s="264"/>
      <c r="J40" s="266"/>
      <c r="K40" s="266"/>
      <c r="L40" s="267"/>
      <c r="N40" s="263"/>
      <c r="O40" s="288" t="s">
        <v>377</v>
      </c>
      <c r="P40" s="268"/>
      <c r="Q40" s="254" t="s">
        <v>134</v>
      </c>
      <c r="S40" s="325" t="s">
        <v>171</v>
      </c>
      <c r="AE40" s="250">
        <v>47</v>
      </c>
    </row>
    <row r="41" spans="1:31" x14ac:dyDescent="0.3">
      <c r="A41" s="201" t="s">
        <v>176</v>
      </c>
      <c r="B41" s="202" t="s">
        <v>250</v>
      </c>
      <c r="D41" s="281">
        <v>27</v>
      </c>
      <c r="F41" s="320" t="s">
        <v>585</v>
      </c>
      <c r="G41" s="319" t="s">
        <v>523</v>
      </c>
      <c r="I41" s="264"/>
      <c r="J41" s="266"/>
      <c r="K41" s="266"/>
      <c r="L41" s="267"/>
      <c r="N41" s="263"/>
      <c r="O41" s="270" t="s">
        <v>378</v>
      </c>
      <c r="P41" s="268"/>
      <c r="Q41" s="254" t="s">
        <v>127</v>
      </c>
      <c r="S41" s="325" t="s">
        <v>483</v>
      </c>
      <c r="AE41" s="250">
        <v>48</v>
      </c>
    </row>
    <row r="42" spans="1:31" x14ac:dyDescent="0.3">
      <c r="A42" s="201" t="s">
        <v>281</v>
      </c>
      <c r="B42" s="202" t="s">
        <v>294</v>
      </c>
      <c r="D42" s="281">
        <v>28</v>
      </c>
      <c r="F42" s="320" t="s">
        <v>179</v>
      </c>
      <c r="G42" s="319" t="s">
        <v>561</v>
      </c>
      <c r="I42" s="264"/>
      <c r="J42" s="266"/>
      <c r="K42" s="266"/>
      <c r="L42" s="267"/>
      <c r="N42" s="263"/>
      <c r="O42" s="270" t="s">
        <v>586</v>
      </c>
      <c r="P42" s="268"/>
      <c r="Q42" s="254" t="s">
        <v>127</v>
      </c>
      <c r="S42" s="325" t="s">
        <v>196</v>
      </c>
      <c r="AE42" s="250">
        <v>49</v>
      </c>
    </row>
    <row r="43" spans="1:31" x14ac:dyDescent="0.3">
      <c r="A43" s="201" t="s">
        <v>239</v>
      </c>
      <c r="B43" s="202" t="s">
        <v>239</v>
      </c>
      <c r="D43" s="281">
        <v>29</v>
      </c>
      <c r="F43" s="320" t="s">
        <v>380</v>
      </c>
      <c r="G43" s="319" t="s">
        <v>45</v>
      </c>
      <c r="I43" s="264"/>
      <c r="J43" s="266"/>
      <c r="K43" s="266"/>
      <c r="L43" s="267"/>
      <c r="N43" s="271"/>
      <c r="O43" s="282"/>
      <c r="P43" s="260"/>
      <c r="Q43" s="273"/>
      <c r="S43" s="325" t="s">
        <v>143</v>
      </c>
      <c r="AE43" s="250">
        <v>50</v>
      </c>
    </row>
    <row r="44" spans="1:31" x14ac:dyDescent="0.3">
      <c r="A44" s="201" t="s">
        <v>282</v>
      </c>
      <c r="B44" s="202" t="s">
        <v>295</v>
      </c>
      <c r="D44" s="281">
        <v>30</v>
      </c>
      <c r="F44" s="320" t="s">
        <v>588</v>
      </c>
      <c r="G44" s="319" t="s">
        <v>45</v>
      </c>
      <c r="I44" s="264"/>
      <c r="J44" s="266"/>
      <c r="K44" s="266"/>
      <c r="L44" s="267"/>
      <c r="O44" s="238"/>
      <c r="P44" s="83"/>
      <c r="Q44" s="83"/>
      <c r="S44" s="325" t="s">
        <v>309</v>
      </c>
      <c r="AE44" s="250">
        <v>51</v>
      </c>
    </row>
    <row r="45" spans="1:31" x14ac:dyDescent="0.3">
      <c r="A45" s="201" t="s">
        <v>283</v>
      </c>
      <c r="B45" s="202" t="s">
        <v>296</v>
      </c>
      <c r="D45" s="281">
        <v>31</v>
      </c>
      <c r="F45" s="320" t="s">
        <v>381</v>
      </c>
      <c r="G45" s="319" t="s">
        <v>272</v>
      </c>
      <c r="I45" s="264"/>
      <c r="J45" s="266"/>
      <c r="K45" s="266"/>
      <c r="L45" s="267"/>
      <c r="N45" s="253" t="s">
        <v>287</v>
      </c>
      <c r="O45" s="275"/>
      <c r="P45" s="276"/>
      <c r="Q45" s="277"/>
      <c r="S45" s="325" t="s">
        <v>310</v>
      </c>
      <c r="AE45" s="250">
        <v>52</v>
      </c>
    </row>
    <row r="46" spans="1:31" x14ac:dyDescent="0.3">
      <c r="A46" s="201" t="s">
        <v>284</v>
      </c>
      <c r="B46" s="202" t="s">
        <v>251</v>
      </c>
      <c r="D46" s="281" t="s">
        <v>138</v>
      </c>
      <c r="F46" s="320" t="s">
        <v>701</v>
      </c>
      <c r="G46" s="319" t="s">
        <v>568</v>
      </c>
      <c r="I46" s="264"/>
      <c r="J46" s="266"/>
      <c r="K46" s="266"/>
      <c r="L46" s="267"/>
      <c r="N46" s="263"/>
      <c r="O46" s="270" t="s">
        <v>473</v>
      </c>
      <c r="P46" s="268">
        <v>64</v>
      </c>
      <c r="Q46" s="254" t="s">
        <v>130</v>
      </c>
      <c r="S46" s="325" t="s">
        <v>612</v>
      </c>
      <c r="AE46" s="250">
        <v>53</v>
      </c>
    </row>
    <row r="47" spans="1:31" x14ac:dyDescent="0.3">
      <c r="A47" s="203"/>
      <c r="B47" s="204"/>
      <c r="D47" s="281" t="s">
        <v>193</v>
      </c>
      <c r="F47" s="320" t="s">
        <v>375</v>
      </c>
      <c r="G47" s="319" t="s">
        <v>44</v>
      </c>
      <c r="I47" s="264"/>
      <c r="J47" s="266"/>
      <c r="K47" s="266"/>
      <c r="L47" s="267"/>
      <c r="N47" s="263"/>
      <c r="O47" s="270" t="s">
        <v>379</v>
      </c>
      <c r="P47" s="268">
        <v>360</v>
      </c>
      <c r="Q47" s="254" t="s">
        <v>134</v>
      </c>
      <c r="S47" s="325" t="s">
        <v>311</v>
      </c>
      <c r="AE47" s="250">
        <v>54</v>
      </c>
    </row>
    <row r="48" spans="1:31" x14ac:dyDescent="0.3">
      <c r="D48" s="289"/>
      <c r="F48" s="320" t="s">
        <v>576</v>
      </c>
      <c r="G48" s="319" t="s">
        <v>44</v>
      </c>
      <c r="I48" s="264"/>
      <c r="J48" s="266"/>
      <c r="K48" s="266"/>
      <c r="L48" s="267"/>
      <c r="N48" s="263"/>
      <c r="O48" s="270" t="s">
        <v>45</v>
      </c>
      <c r="P48" s="268">
        <v>112</v>
      </c>
      <c r="Q48" s="254" t="s">
        <v>127</v>
      </c>
      <c r="S48" s="325" t="s">
        <v>614</v>
      </c>
      <c r="AE48" s="250">
        <v>55</v>
      </c>
    </row>
    <row r="49" spans="1:31" x14ac:dyDescent="0.3">
      <c r="F49" s="320" t="s">
        <v>376</v>
      </c>
      <c r="G49" s="319" t="s">
        <v>44</v>
      </c>
      <c r="I49" s="264"/>
      <c r="J49" s="266"/>
      <c r="K49" s="266"/>
      <c r="L49" s="267"/>
      <c r="N49" s="263"/>
      <c r="O49" s="270" t="s">
        <v>380</v>
      </c>
      <c r="P49" s="268">
        <v>64</v>
      </c>
      <c r="Q49" s="254" t="s">
        <v>130</v>
      </c>
      <c r="S49" s="325" t="s">
        <v>144</v>
      </c>
      <c r="AE49" s="250">
        <v>56</v>
      </c>
    </row>
    <row r="50" spans="1:31" x14ac:dyDescent="0.3">
      <c r="D50" s="290" t="s">
        <v>204</v>
      </c>
      <c r="F50" s="320" t="s">
        <v>589</v>
      </c>
      <c r="G50" s="319" t="s">
        <v>241</v>
      </c>
      <c r="I50" s="264"/>
      <c r="J50" s="266"/>
      <c r="K50" s="266"/>
      <c r="L50" s="267"/>
      <c r="N50" s="263"/>
      <c r="O50" s="270" t="s">
        <v>588</v>
      </c>
      <c r="P50" s="268">
        <v>73.599999999999994</v>
      </c>
      <c r="Q50" s="254" t="s">
        <v>130</v>
      </c>
      <c r="S50" s="325" t="s">
        <v>495</v>
      </c>
      <c r="AE50" s="250">
        <v>57</v>
      </c>
    </row>
    <row r="51" spans="1:31" x14ac:dyDescent="0.3">
      <c r="D51" s="207" t="s">
        <v>358</v>
      </c>
      <c r="F51" s="320" t="s">
        <v>590</v>
      </c>
      <c r="G51" s="319" t="s">
        <v>561</v>
      </c>
      <c r="I51" s="264"/>
      <c r="J51" s="291"/>
      <c r="K51" s="266"/>
      <c r="L51" s="267"/>
      <c r="N51" s="263"/>
      <c r="O51" s="270" t="s">
        <v>131</v>
      </c>
      <c r="P51" s="268">
        <v>74.25</v>
      </c>
      <c r="Q51" s="254" t="s">
        <v>127</v>
      </c>
      <c r="S51" s="325" t="s">
        <v>615</v>
      </c>
      <c r="AE51" s="250">
        <v>58</v>
      </c>
    </row>
    <row r="52" spans="1:31" x14ac:dyDescent="0.3">
      <c r="D52" s="208" t="s">
        <v>359</v>
      </c>
      <c r="F52" s="320" t="s">
        <v>591</v>
      </c>
      <c r="G52" s="319" t="s">
        <v>523</v>
      </c>
      <c r="I52" s="264"/>
      <c r="J52" s="291"/>
      <c r="K52" s="266"/>
      <c r="L52" s="267"/>
      <c r="N52" s="263"/>
      <c r="O52" s="270" t="s">
        <v>133</v>
      </c>
      <c r="P52" s="268">
        <v>74.25</v>
      </c>
      <c r="Q52" s="254" t="s">
        <v>127</v>
      </c>
      <c r="S52" s="325" t="s">
        <v>496</v>
      </c>
      <c r="AE52" s="250">
        <v>59</v>
      </c>
    </row>
    <row r="53" spans="1:31" x14ac:dyDescent="0.3">
      <c r="A53" s="80" t="s">
        <v>48</v>
      </c>
      <c r="B53" s="80" t="s">
        <v>368</v>
      </c>
      <c r="D53" s="208" t="s">
        <v>360</v>
      </c>
      <c r="F53" s="320" t="s">
        <v>181</v>
      </c>
      <c r="G53" s="319" t="s">
        <v>561</v>
      </c>
      <c r="I53" s="264"/>
      <c r="J53" s="291"/>
      <c r="K53" s="266"/>
      <c r="L53" s="267"/>
      <c r="N53" s="263"/>
      <c r="O53" s="270" t="s">
        <v>593</v>
      </c>
      <c r="P53" s="268">
        <v>101.25</v>
      </c>
      <c r="Q53" s="254" t="s">
        <v>130</v>
      </c>
      <c r="S53" s="325" t="s">
        <v>312</v>
      </c>
      <c r="AE53" s="250">
        <v>60</v>
      </c>
    </row>
    <row r="54" spans="1:31" x14ac:dyDescent="0.3">
      <c r="D54" s="208" t="s">
        <v>361</v>
      </c>
      <c r="F54" s="320" t="s">
        <v>383</v>
      </c>
      <c r="G54" s="319" t="s">
        <v>524</v>
      </c>
      <c r="I54" s="264"/>
      <c r="J54" s="292"/>
      <c r="K54" s="266"/>
      <c r="L54" s="267"/>
      <c r="N54" s="263"/>
      <c r="O54" s="270" t="s">
        <v>595</v>
      </c>
      <c r="P54" s="268">
        <v>116</v>
      </c>
      <c r="Q54" s="254" t="s">
        <v>130</v>
      </c>
      <c r="S54" s="325" t="s">
        <v>617</v>
      </c>
      <c r="AE54" s="250">
        <v>61</v>
      </c>
    </row>
    <row r="55" spans="1:31" x14ac:dyDescent="0.3">
      <c r="D55" s="208" t="s">
        <v>362</v>
      </c>
      <c r="F55" s="320" t="s">
        <v>569</v>
      </c>
      <c r="G55" s="319" t="s">
        <v>524</v>
      </c>
      <c r="I55" s="264"/>
      <c r="J55" s="292"/>
      <c r="K55" s="266"/>
      <c r="L55" s="267"/>
      <c r="N55" s="263"/>
      <c r="O55" s="270" t="s">
        <v>488</v>
      </c>
      <c r="P55" s="268">
        <v>124</v>
      </c>
      <c r="Q55" s="254" t="s">
        <v>127</v>
      </c>
      <c r="S55" s="325" t="s">
        <v>618</v>
      </c>
      <c r="AE55" s="250">
        <v>62</v>
      </c>
    </row>
    <row r="56" spans="1:31" x14ac:dyDescent="0.3">
      <c r="D56" s="208" t="s">
        <v>363</v>
      </c>
      <c r="F56" s="320" t="s">
        <v>131</v>
      </c>
      <c r="G56" s="319" t="s">
        <v>45</v>
      </c>
      <c r="I56" s="264"/>
      <c r="J56" s="292"/>
      <c r="K56" s="266"/>
      <c r="L56" s="267"/>
      <c r="N56" s="263"/>
      <c r="O56" s="270" t="s">
        <v>600</v>
      </c>
      <c r="P56" s="279">
        <v>149</v>
      </c>
      <c r="Q56" s="280" t="s">
        <v>127</v>
      </c>
      <c r="S56" s="325" t="s">
        <v>313</v>
      </c>
      <c r="AE56" s="250">
        <v>63</v>
      </c>
    </row>
    <row r="57" spans="1:31" x14ac:dyDescent="0.3">
      <c r="D57" s="208" t="s">
        <v>364</v>
      </c>
      <c r="F57" s="320" t="s">
        <v>599</v>
      </c>
      <c r="G57" s="319" t="s">
        <v>242</v>
      </c>
      <c r="I57" s="264"/>
      <c r="J57" s="292"/>
      <c r="K57" s="266"/>
      <c r="L57" s="267"/>
      <c r="N57" s="271"/>
      <c r="O57" s="282"/>
      <c r="P57" s="272"/>
      <c r="Q57" s="283"/>
      <c r="S57" s="325" t="s">
        <v>620</v>
      </c>
      <c r="AE57" s="250">
        <v>64</v>
      </c>
    </row>
    <row r="58" spans="1:31" x14ac:dyDescent="0.3">
      <c r="D58" s="208" t="s">
        <v>365</v>
      </c>
      <c r="F58" s="320" t="s">
        <v>601</v>
      </c>
      <c r="G58" s="319" t="s">
        <v>242</v>
      </c>
      <c r="I58" s="264"/>
      <c r="J58" s="292"/>
      <c r="K58" s="266"/>
      <c r="L58" s="267"/>
      <c r="O58" s="238"/>
      <c r="P58" s="83"/>
      <c r="Q58" s="83"/>
      <c r="S58" s="325" t="s">
        <v>145</v>
      </c>
      <c r="AE58" s="250">
        <v>65</v>
      </c>
    </row>
    <row r="59" spans="1:31" x14ac:dyDescent="0.3">
      <c r="D59" s="208" t="s">
        <v>366</v>
      </c>
      <c r="F59" s="320" t="s">
        <v>60</v>
      </c>
      <c r="G59" s="319" t="s">
        <v>60</v>
      </c>
      <c r="I59" s="264"/>
      <c r="J59" s="292"/>
      <c r="K59" s="266"/>
      <c r="L59" s="267"/>
      <c r="N59" s="166"/>
      <c r="O59" s="293"/>
      <c r="P59" s="159"/>
      <c r="Q59" s="160"/>
      <c r="S59" s="325" t="s">
        <v>314</v>
      </c>
      <c r="AE59" s="250">
        <v>66</v>
      </c>
    </row>
    <row r="60" spans="1:31" x14ac:dyDescent="0.3">
      <c r="D60" s="209"/>
      <c r="F60" s="320" t="s">
        <v>597</v>
      </c>
      <c r="G60" s="319" t="s">
        <v>523</v>
      </c>
      <c r="I60" s="264"/>
      <c r="J60" s="292"/>
      <c r="K60" s="266"/>
      <c r="L60" s="267"/>
      <c r="N60" s="167"/>
      <c r="O60" s="236"/>
      <c r="P60" s="234"/>
      <c r="Q60" s="234"/>
      <c r="S60" s="325" t="s">
        <v>621</v>
      </c>
      <c r="AE60" s="250">
        <v>67</v>
      </c>
    </row>
    <row r="61" spans="1:31" x14ac:dyDescent="0.3">
      <c r="F61" s="320" t="s">
        <v>182</v>
      </c>
      <c r="G61" s="319" t="s">
        <v>561</v>
      </c>
      <c r="I61" s="264"/>
      <c r="J61" s="292"/>
      <c r="K61" s="266"/>
      <c r="L61" s="267"/>
      <c r="N61" s="216"/>
      <c r="O61" s="294"/>
      <c r="P61" s="158"/>
      <c r="Q61" s="162"/>
      <c r="S61" s="325" t="s">
        <v>622</v>
      </c>
      <c r="AE61" s="250">
        <v>68</v>
      </c>
    </row>
    <row r="62" spans="1:31" x14ac:dyDescent="0.3">
      <c r="D62" s="290" t="s">
        <v>409</v>
      </c>
      <c r="F62" s="320" t="s">
        <v>133</v>
      </c>
      <c r="G62" s="319" t="s">
        <v>45</v>
      </c>
      <c r="I62" s="264"/>
      <c r="J62" s="292"/>
      <c r="K62" s="266"/>
      <c r="L62" s="267"/>
      <c r="O62" s="238"/>
      <c r="P62" s="83"/>
      <c r="Q62" s="83"/>
      <c r="S62" s="325" t="s">
        <v>315</v>
      </c>
      <c r="AE62" s="250">
        <v>69</v>
      </c>
    </row>
    <row r="63" spans="1:31" x14ac:dyDescent="0.3">
      <c r="D63" s="210" t="s">
        <v>410</v>
      </c>
      <c r="F63" s="321" t="s">
        <v>384</v>
      </c>
      <c r="G63" s="319" t="s">
        <v>245</v>
      </c>
      <c r="I63" s="264"/>
      <c r="J63" s="291"/>
      <c r="K63" s="266"/>
      <c r="L63" s="267"/>
      <c r="N63" s="253" t="s">
        <v>258</v>
      </c>
      <c r="O63" s="275"/>
      <c r="P63" s="276"/>
      <c r="Q63" s="277"/>
      <c r="S63" s="325" t="s">
        <v>497</v>
      </c>
      <c r="AE63" s="250">
        <v>70</v>
      </c>
    </row>
    <row r="64" spans="1:31" x14ac:dyDescent="0.3">
      <c r="D64" s="211" t="s">
        <v>411</v>
      </c>
      <c r="F64" s="320" t="s">
        <v>484</v>
      </c>
      <c r="G64" s="319" t="s">
        <v>528</v>
      </c>
      <c r="I64" s="264"/>
      <c r="J64" s="291"/>
      <c r="K64" s="266"/>
      <c r="L64" s="267"/>
      <c r="N64" s="263"/>
      <c r="O64" s="270" t="s">
        <v>381</v>
      </c>
      <c r="P64" s="268">
        <v>68</v>
      </c>
      <c r="Q64" s="268" t="s">
        <v>127</v>
      </c>
      <c r="S64" s="325" t="s">
        <v>316</v>
      </c>
      <c r="AE64" s="250">
        <v>71</v>
      </c>
    </row>
    <row r="65" spans="4:31" x14ac:dyDescent="0.3">
      <c r="D65" s="211" t="s">
        <v>412</v>
      </c>
      <c r="F65" s="320" t="s">
        <v>485</v>
      </c>
      <c r="G65" s="319" t="s">
        <v>528</v>
      </c>
      <c r="I65" s="264"/>
      <c r="J65" s="291"/>
      <c r="K65" s="266"/>
      <c r="L65" s="267"/>
      <c r="N65" s="271"/>
      <c r="O65" s="282"/>
      <c r="P65" s="272"/>
      <c r="Q65" s="283"/>
      <c r="S65" s="325" t="s">
        <v>623</v>
      </c>
      <c r="AE65" s="250">
        <v>72</v>
      </c>
    </row>
    <row r="66" spans="4:31" x14ac:dyDescent="0.3">
      <c r="D66" s="206"/>
      <c r="F66" s="320" t="s">
        <v>69</v>
      </c>
      <c r="G66" s="319" t="s">
        <v>568</v>
      </c>
      <c r="I66" s="264"/>
      <c r="J66" s="291"/>
      <c r="K66" s="266"/>
      <c r="L66" s="267"/>
      <c r="O66" s="238"/>
      <c r="P66" s="83"/>
      <c r="Q66" s="83"/>
      <c r="S66" s="325" t="s">
        <v>624</v>
      </c>
      <c r="AE66" s="250">
        <v>73</v>
      </c>
    </row>
    <row r="67" spans="4:31" x14ac:dyDescent="0.3">
      <c r="F67" s="320" t="s">
        <v>273</v>
      </c>
      <c r="G67" s="319" t="s">
        <v>524</v>
      </c>
      <c r="I67" s="264"/>
      <c r="J67" s="292"/>
      <c r="K67" s="266"/>
      <c r="L67" s="267"/>
      <c r="N67" s="253" t="s">
        <v>288</v>
      </c>
      <c r="O67" s="275"/>
      <c r="P67" s="276"/>
      <c r="Q67" s="277"/>
      <c r="S67" s="325" t="s">
        <v>146</v>
      </c>
      <c r="AE67" s="250">
        <v>74</v>
      </c>
    </row>
    <row r="68" spans="4:31" x14ac:dyDescent="0.3">
      <c r="D68" s="295" t="s">
        <v>413</v>
      </c>
      <c r="F68" s="320" t="s">
        <v>475</v>
      </c>
      <c r="G68" s="319" t="s">
        <v>568</v>
      </c>
      <c r="I68" s="264"/>
      <c r="J68" s="292"/>
      <c r="K68" s="266"/>
      <c r="L68" s="267"/>
      <c r="N68" s="263"/>
      <c r="O68" s="270" t="s">
        <v>382</v>
      </c>
      <c r="P68" s="268">
        <v>65</v>
      </c>
      <c r="Q68" s="268" t="s">
        <v>134</v>
      </c>
      <c r="S68" s="325" t="s">
        <v>625</v>
      </c>
      <c r="AE68" s="250">
        <v>75</v>
      </c>
    </row>
    <row r="69" spans="4:31" x14ac:dyDescent="0.3">
      <c r="D69" s="210" t="s">
        <v>704</v>
      </c>
      <c r="F69" s="321" t="s">
        <v>555</v>
      </c>
      <c r="G69" s="319" t="s">
        <v>555</v>
      </c>
      <c r="I69" s="264"/>
      <c r="J69" s="291"/>
      <c r="K69" s="266"/>
      <c r="L69" s="267"/>
      <c r="N69" s="263"/>
      <c r="O69" s="270"/>
      <c r="P69" s="268"/>
      <c r="Q69" s="268"/>
      <c r="S69" s="325" t="s">
        <v>317</v>
      </c>
      <c r="AE69" s="250">
        <v>76</v>
      </c>
    </row>
    <row r="70" spans="4:31" x14ac:dyDescent="0.3">
      <c r="D70" s="211" t="s">
        <v>705</v>
      </c>
      <c r="F70" s="321" t="s">
        <v>607</v>
      </c>
      <c r="G70" s="319" t="s">
        <v>555</v>
      </c>
      <c r="I70" s="264"/>
      <c r="J70" s="292"/>
      <c r="K70" s="266"/>
      <c r="L70" s="267"/>
      <c r="N70" s="263"/>
      <c r="O70" s="270"/>
      <c r="P70" s="268"/>
      <c r="Q70" s="268"/>
      <c r="S70" s="325" t="s">
        <v>627</v>
      </c>
      <c r="AE70" s="250">
        <v>77</v>
      </c>
    </row>
    <row r="71" spans="4:31" x14ac:dyDescent="0.3">
      <c r="D71" s="211" t="s">
        <v>414</v>
      </c>
      <c r="F71" s="321" t="s">
        <v>388</v>
      </c>
      <c r="G71" s="319" t="s">
        <v>568</v>
      </c>
      <c r="I71" s="264"/>
      <c r="J71" s="292"/>
      <c r="K71" s="266"/>
      <c r="L71" s="267"/>
      <c r="N71" s="271"/>
      <c r="O71" s="282"/>
      <c r="P71" s="272"/>
      <c r="Q71" s="283"/>
      <c r="S71" s="325" t="s">
        <v>629</v>
      </c>
      <c r="AE71" s="250">
        <v>78</v>
      </c>
    </row>
    <row r="72" spans="4:31" x14ac:dyDescent="0.3">
      <c r="D72" s="211" t="s">
        <v>706</v>
      </c>
      <c r="F72" s="320" t="s">
        <v>593</v>
      </c>
      <c r="G72" s="319" t="s">
        <v>45</v>
      </c>
      <c r="I72" s="264"/>
      <c r="J72" s="292"/>
      <c r="K72" s="266"/>
      <c r="L72" s="267"/>
      <c r="O72" s="238"/>
      <c r="P72" s="83"/>
      <c r="Q72" s="83"/>
      <c r="S72" s="325" t="s">
        <v>163</v>
      </c>
      <c r="AE72" s="250">
        <v>79</v>
      </c>
    </row>
    <row r="73" spans="4:31" x14ac:dyDescent="0.3">
      <c r="D73" s="211" t="s">
        <v>707</v>
      </c>
      <c r="F73" s="320" t="s">
        <v>595</v>
      </c>
      <c r="G73" s="319" t="s">
        <v>45</v>
      </c>
      <c r="I73" s="264"/>
      <c r="J73" s="292"/>
      <c r="K73" s="266"/>
      <c r="L73" s="267"/>
      <c r="N73" s="253" t="s">
        <v>289</v>
      </c>
      <c r="O73" s="275"/>
      <c r="P73" s="276"/>
      <c r="Q73" s="277"/>
      <c r="S73" s="325" t="s">
        <v>161</v>
      </c>
      <c r="AE73" s="250">
        <v>80</v>
      </c>
    </row>
    <row r="74" spans="4:31" x14ac:dyDescent="0.3">
      <c r="D74" s="211" t="s">
        <v>211</v>
      </c>
      <c r="F74" s="320" t="s">
        <v>611</v>
      </c>
      <c r="G74" s="319" t="s">
        <v>521</v>
      </c>
      <c r="I74" s="264"/>
      <c r="J74" s="292"/>
      <c r="K74" s="266"/>
      <c r="L74" s="267"/>
      <c r="N74" s="263"/>
      <c r="O74" s="270" t="s">
        <v>572</v>
      </c>
      <c r="P74" s="268">
        <v>127</v>
      </c>
      <c r="Q74" s="268" t="s">
        <v>127</v>
      </c>
      <c r="S74" s="325" t="s">
        <v>631</v>
      </c>
      <c r="AE74" s="250">
        <v>81</v>
      </c>
    </row>
    <row r="75" spans="4:31" x14ac:dyDescent="0.3">
      <c r="D75" s="211" t="s">
        <v>415</v>
      </c>
      <c r="F75" s="320" t="s">
        <v>389</v>
      </c>
      <c r="G75" s="319" t="s">
        <v>568</v>
      </c>
      <c r="I75" s="264"/>
      <c r="J75" s="291"/>
      <c r="K75" s="266"/>
      <c r="L75" s="267"/>
      <c r="N75" s="263"/>
      <c r="O75" s="270" t="s">
        <v>395</v>
      </c>
      <c r="P75" s="268">
        <v>127</v>
      </c>
      <c r="Q75" s="268" t="s">
        <v>127</v>
      </c>
      <c r="S75" s="325" t="s">
        <v>498</v>
      </c>
      <c r="AE75" s="250">
        <v>82</v>
      </c>
    </row>
    <row r="76" spans="4:31" x14ac:dyDescent="0.3">
      <c r="D76" s="211" t="s">
        <v>208</v>
      </c>
      <c r="F76" s="320" t="s">
        <v>613</v>
      </c>
      <c r="G76" s="319" t="s">
        <v>521</v>
      </c>
      <c r="I76" s="264"/>
      <c r="J76" s="291"/>
      <c r="K76" s="266"/>
      <c r="L76" s="267"/>
      <c r="N76" s="263"/>
      <c r="O76" s="270" t="s">
        <v>60</v>
      </c>
      <c r="P76" s="268">
        <v>112</v>
      </c>
      <c r="Q76" s="268" t="s">
        <v>127</v>
      </c>
      <c r="S76" s="325" t="s">
        <v>318</v>
      </c>
      <c r="AE76" s="250">
        <v>83</v>
      </c>
    </row>
    <row r="77" spans="4:31" x14ac:dyDescent="0.3">
      <c r="D77" s="211" t="s">
        <v>416</v>
      </c>
      <c r="F77" s="320" t="s">
        <v>476</v>
      </c>
      <c r="G77" s="319" t="s">
        <v>60</v>
      </c>
      <c r="I77" s="264"/>
      <c r="J77" s="291"/>
      <c r="K77" s="266"/>
      <c r="L77" s="267"/>
      <c r="N77" s="263"/>
      <c r="O77" s="270" t="s">
        <v>476</v>
      </c>
      <c r="P77" s="268">
        <v>112</v>
      </c>
      <c r="Q77" s="268" t="s">
        <v>127</v>
      </c>
      <c r="S77" s="325" t="s">
        <v>147</v>
      </c>
      <c r="AE77" s="250">
        <v>84</v>
      </c>
    </row>
    <row r="78" spans="4:31" x14ac:dyDescent="0.3">
      <c r="D78" s="211" t="s">
        <v>708</v>
      </c>
      <c r="F78" s="320" t="s">
        <v>488</v>
      </c>
      <c r="G78" s="319" t="s">
        <v>45</v>
      </c>
      <c r="I78" s="264"/>
      <c r="J78" s="291"/>
      <c r="K78" s="266"/>
      <c r="L78" s="267"/>
      <c r="N78" s="263"/>
      <c r="O78" s="270" t="s">
        <v>278</v>
      </c>
      <c r="P78" s="268">
        <v>127</v>
      </c>
      <c r="Q78" s="268" t="s">
        <v>127</v>
      </c>
      <c r="S78" s="325" t="s">
        <v>319</v>
      </c>
      <c r="AE78" s="250">
        <v>85</v>
      </c>
    </row>
    <row r="79" spans="4:31" x14ac:dyDescent="0.3">
      <c r="D79" s="206" t="s">
        <v>417</v>
      </c>
      <c r="F79" s="320" t="s">
        <v>600</v>
      </c>
      <c r="G79" s="319" t="s">
        <v>45</v>
      </c>
      <c r="I79" s="264"/>
      <c r="J79" s="291"/>
      <c r="K79" s="266"/>
      <c r="L79" s="267"/>
      <c r="N79" s="263"/>
      <c r="O79" s="270" t="s">
        <v>608</v>
      </c>
      <c r="P79" s="268">
        <v>127</v>
      </c>
      <c r="Q79" s="268" t="s">
        <v>127</v>
      </c>
      <c r="S79" s="325" t="s">
        <v>632</v>
      </c>
      <c r="AE79" s="250">
        <v>86</v>
      </c>
    </row>
    <row r="80" spans="4:31" x14ac:dyDescent="0.3">
      <c r="D80" s="211" t="s">
        <v>213</v>
      </c>
      <c r="F80" s="321" t="s">
        <v>390</v>
      </c>
      <c r="G80" s="319" t="s">
        <v>568</v>
      </c>
      <c r="I80" s="264"/>
      <c r="J80" s="291"/>
      <c r="K80" s="266"/>
      <c r="L80" s="267"/>
      <c r="N80" s="263"/>
      <c r="O80" s="270" t="s">
        <v>396</v>
      </c>
      <c r="P80" s="268">
        <v>127</v>
      </c>
      <c r="Q80" s="280" t="s">
        <v>127</v>
      </c>
      <c r="S80" s="325" t="s">
        <v>148</v>
      </c>
      <c r="AE80" s="250">
        <v>87</v>
      </c>
    </row>
    <row r="81" spans="6:31" x14ac:dyDescent="0.3">
      <c r="F81" s="320" t="s">
        <v>392</v>
      </c>
      <c r="G81" s="319" t="s">
        <v>568</v>
      </c>
      <c r="I81" s="264"/>
      <c r="J81" s="291"/>
      <c r="K81" s="266"/>
      <c r="L81" s="267"/>
      <c r="N81" s="271"/>
      <c r="O81" s="282"/>
      <c r="P81" s="272"/>
      <c r="Q81" s="283"/>
      <c r="S81" s="325" t="s">
        <v>635</v>
      </c>
      <c r="AE81" s="250">
        <v>88</v>
      </c>
    </row>
    <row r="82" spans="6:31" x14ac:dyDescent="0.3">
      <c r="F82" s="320" t="s">
        <v>170</v>
      </c>
      <c r="G82" s="319" t="s">
        <v>533</v>
      </c>
      <c r="I82" s="264"/>
      <c r="J82" s="292"/>
      <c r="K82" s="266"/>
      <c r="L82" s="267"/>
      <c r="O82" s="238"/>
      <c r="P82" s="83"/>
      <c r="Q82" s="83"/>
      <c r="S82" s="325" t="s">
        <v>499</v>
      </c>
      <c r="AE82" s="250">
        <v>89</v>
      </c>
    </row>
    <row r="83" spans="6:31" x14ac:dyDescent="0.3">
      <c r="F83" s="320" t="s">
        <v>616</v>
      </c>
      <c r="G83" s="319" t="s">
        <v>555</v>
      </c>
      <c r="I83" s="264"/>
      <c r="J83" s="292"/>
      <c r="K83" s="292"/>
      <c r="L83" s="296"/>
      <c r="N83" s="253" t="s">
        <v>252</v>
      </c>
      <c r="O83" s="275"/>
      <c r="P83" s="276"/>
      <c r="Q83" s="277"/>
      <c r="S83" s="325" t="s">
        <v>639</v>
      </c>
      <c r="AE83" s="250">
        <v>90</v>
      </c>
    </row>
    <row r="84" spans="6:31" x14ac:dyDescent="0.3">
      <c r="F84" s="320" t="s">
        <v>168</v>
      </c>
      <c r="G84" s="319" t="s">
        <v>579</v>
      </c>
      <c r="I84" s="264"/>
      <c r="J84" s="266"/>
      <c r="K84" s="266"/>
      <c r="L84" s="267"/>
      <c r="N84" s="263"/>
      <c r="O84" s="270" t="s">
        <v>581</v>
      </c>
      <c r="P84" s="268">
        <v>71</v>
      </c>
      <c r="Q84" s="254" t="s">
        <v>127</v>
      </c>
      <c r="S84" s="325" t="s">
        <v>149</v>
      </c>
      <c r="AE84" s="250">
        <v>91</v>
      </c>
    </row>
    <row r="85" spans="6:31" ht="28.8" x14ac:dyDescent="0.3">
      <c r="F85" s="320" t="s">
        <v>191</v>
      </c>
      <c r="G85" s="319" t="s">
        <v>235</v>
      </c>
      <c r="I85" s="264"/>
      <c r="J85" s="292"/>
      <c r="K85" s="292"/>
      <c r="L85" s="296"/>
      <c r="N85" s="263"/>
      <c r="O85" s="270" t="s">
        <v>582</v>
      </c>
      <c r="P85" s="268">
        <v>87</v>
      </c>
      <c r="Q85" s="254" t="s">
        <v>127</v>
      </c>
      <c r="S85" s="325" t="s">
        <v>500</v>
      </c>
      <c r="AE85" s="250">
        <v>92</v>
      </c>
    </row>
    <row r="86" spans="6:31" x14ac:dyDescent="0.3">
      <c r="F86" s="321" t="s">
        <v>174</v>
      </c>
      <c r="G86" s="319" t="s">
        <v>235</v>
      </c>
      <c r="I86" s="264"/>
      <c r="J86" s="292"/>
      <c r="K86" s="292"/>
      <c r="L86" s="296"/>
      <c r="N86" s="271"/>
      <c r="O86" s="282"/>
      <c r="P86" s="272"/>
      <c r="Q86" s="283"/>
      <c r="S86" s="325" t="s">
        <v>501</v>
      </c>
      <c r="AE86" s="250">
        <v>93</v>
      </c>
    </row>
    <row r="87" spans="6:31" x14ac:dyDescent="0.3">
      <c r="F87" s="320" t="s">
        <v>175</v>
      </c>
      <c r="G87" s="319" t="s">
        <v>235</v>
      </c>
      <c r="I87" s="284"/>
      <c r="J87" s="297"/>
      <c r="K87" s="297"/>
      <c r="L87" s="298"/>
      <c r="O87" s="238"/>
      <c r="P87" s="83"/>
      <c r="Q87" s="83"/>
      <c r="S87" s="325" t="s">
        <v>643</v>
      </c>
      <c r="AE87" s="250">
        <v>94</v>
      </c>
    </row>
    <row r="88" spans="6:31" x14ac:dyDescent="0.3">
      <c r="F88" s="320" t="s">
        <v>126</v>
      </c>
      <c r="G88" s="319" t="s">
        <v>235</v>
      </c>
      <c r="J88" s="238"/>
      <c r="K88" s="238"/>
      <c r="L88" s="238"/>
      <c r="N88" s="253" t="s">
        <v>267</v>
      </c>
      <c r="O88" s="275"/>
      <c r="P88" s="276"/>
      <c r="Q88" s="277"/>
      <c r="S88" s="325" t="s">
        <v>646</v>
      </c>
      <c r="AE88" s="250">
        <v>95</v>
      </c>
    </row>
    <row r="89" spans="6:31" x14ac:dyDescent="0.3">
      <c r="F89" s="320" t="s">
        <v>534</v>
      </c>
      <c r="G89" s="319" t="s">
        <v>235</v>
      </c>
      <c r="I89" s="255"/>
      <c r="J89" s="299"/>
      <c r="K89" s="299"/>
      <c r="L89" s="300"/>
      <c r="N89" s="263"/>
      <c r="O89" s="270" t="s">
        <v>384</v>
      </c>
      <c r="P89" s="279" t="s">
        <v>619</v>
      </c>
      <c r="Q89" s="254" t="s">
        <v>127</v>
      </c>
      <c r="S89" s="325" t="s">
        <v>150</v>
      </c>
      <c r="AE89" s="250">
        <v>96</v>
      </c>
    </row>
    <row r="90" spans="6:31" x14ac:dyDescent="0.3">
      <c r="F90" s="320" t="s">
        <v>462</v>
      </c>
      <c r="G90" s="319" t="s">
        <v>579</v>
      </c>
      <c r="I90" s="264"/>
      <c r="J90" s="292"/>
      <c r="K90" s="266"/>
      <c r="L90" s="267"/>
      <c r="N90" s="263"/>
      <c r="O90" s="270" t="s">
        <v>385</v>
      </c>
      <c r="P90" s="279" t="s">
        <v>619</v>
      </c>
      <c r="Q90" s="254" t="s">
        <v>128</v>
      </c>
      <c r="S90" s="325" t="s">
        <v>320</v>
      </c>
      <c r="AE90" s="250">
        <v>97</v>
      </c>
    </row>
    <row r="91" spans="6:31" x14ac:dyDescent="0.3">
      <c r="F91" s="320" t="s">
        <v>541</v>
      </c>
      <c r="G91" s="319" t="s">
        <v>579</v>
      </c>
      <c r="I91" s="264"/>
      <c r="J91" s="292"/>
      <c r="K91" s="266"/>
      <c r="L91" s="267"/>
      <c r="N91" s="263"/>
      <c r="O91" s="270"/>
      <c r="P91" s="279"/>
      <c r="Q91" s="280"/>
      <c r="S91" s="325" t="s">
        <v>151</v>
      </c>
      <c r="AE91" s="250">
        <v>98</v>
      </c>
    </row>
    <row r="92" spans="6:31" x14ac:dyDescent="0.3">
      <c r="F92" s="320" t="s">
        <v>463</v>
      </c>
      <c r="G92" s="319" t="s">
        <v>579</v>
      </c>
      <c r="I92" s="264"/>
      <c r="J92" s="292"/>
      <c r="K92" s="266"/>
      <c r="L92" s="267"/>
      <c r="N92" s="271"/>
      <c r="O92" s="282"/>
      <c r="P92" s="272"/>
      <c r="Q92" s="283"/>
      <c r="S92" s="325" t="s">
        <v>321</v>
      </c>
      <c r="AE92" s="250">
        <v>99</v>
      </c>
    </row>
    <row r="93" spans="6:31" x14ac:dyDescent="0.3">
      <c r="F93" s="320" t="s">
        <v>464</v>
      </c>
      <c r="G93" s="319" t="s">
        <v>579</v>
      </c>
      <c r="I93" s="264"/>
      <c r="J93" s="266"/>
      <c r="K93" s="266"/>
      <c r="L93" s="267"/>
      <c r="O93" s="238"/>
      <c r="P93" s="83"/>
      <c r="Q93" s="83"/>
      <c r="S93" s="325" t="s">
        <v>502</v>
      </c>
      <c r="AE93" s="250">
        <v>100</v>
      </c>
    </row>
    <row r="94" spans="6:31" x14ac:dyDescent="0.3">
      <c r="F94" s="320" t="s">
        <v>573</v>
      </c>
      <c r="G94" s="319" t="s">
        <v>562</v>
      </c>
      <c r="I94" s="284"/>
      <c r="J94" s="297"/>
      <c r="K94" s="297"/>
      <c r="L94" s="298"/>
      <c r="N94" s="166" t="s">
        <v>253</v>
      </c>
      <c r="O94" s="293"/>
      <c r="P94" s="159"/>
      <c r="Q94" s="160"/>
      <c r="S94" s="325" t="s">
        <v>185</v>
      </c>
      <c r="AE94" s="250">
        <v>101</v>
      </c>
    </row>
    <row r="95" spans="6:31" x14ac:dyDescent="0.3">
      <c r="F95" s="320" t="s">
        <v>575</v>
      </c>
      <c r="G95" s="319" t="s">
        <v>562</v>
      </c>
      <c r="J95" s="238"/>
      <c r="K95" s="238"/>
      <c r="L95" s="238"/>
      <c r="N95" s="167"/>
      <c r="O95" s="237"/>
      <c r="P95" s="157"/>
      <c r="Q95" s="161"/>
      <c r="S95" s="325" t="s">
        <v>650</v>
      </c>
      <c r="AE95" s="250">
        <v>102</v>
      </c>
    </row>
    <row r="96" spans="6:31" x14ac:dyDescent="0.3">
      <c r="F96" s="320" t="s">
        <v>603</v>
      </c>
      <c r="G96" s="319" t="s">
        <v>523</v>
      </c>
      <c r="I96" s="255"/>
      <c r="J96" s="299"/>
      <c r="K96" s="299"/>
      <c r="L96" s="300"/>
      <c r="N96" s="167"/>
      <c r="O96" s="236" t="s">
        <v>273</v>
      </c>
      <c r="P96" s="234">
        <v>367.31</v>
      </c>
      <c r="Q96" s="235" t="s">
        <v>3</v>
      </c>
      <c r="S96" s="325" t="s">
        <v>152</v>
      </c>
      <c r="AE96" s="250">
        <v>103</v>
      </c>
    </row>
    <row r="97" spans="6:31" x14ac:dyDescent="0.3">
      <c r="F97" s="320" t="s">
        <v>405</v>
      </c>
      <c r="G97" s="319" t="s">
        <v>561</v>
      </c>
      <c r="I97" s="264"/>
      <c r="J97" s="266"/>
      <c r="K97" s="266"/>
      <c r="L97" s="267"/>
      <c r="N97" s="216"/>
      <c r="O97" s="294"/>
      <c r="P97" s="158"/>
      <c r="Q97" s="162"/>
      <c r="S97" s="325" t="s">
        <v>652</v>
      </c>
      <c r="AE97" s="250">
        <v>104</v>
      </c>
    </row>
    <row r="98" spans="6:31" x14ac:dyDescent="0.3">
      <c r="F98" s="320" t="s">
        <v>421</v>
      </c>
      <c r="G98" s="319" t="s">
        <v>421</v>
      </c>
      <c r="I98" s="264"/>
      <c r="J98" s="266"/>
      <c r="K98" s="266"/>
      <c r="L98" s="267"/>
      <c r="O98" s="238"/>
      <c r="P98" s="83"/>
      <c r="Q98" s="83"/>
      <c r="S98" s="325" t="s">
        <v>184</v>
      </c>
      <c r="AE98" s="250">
        <v>105</v>
      </c>
    </row>
    <row r="99" spans="6:31" x14ac:dyDescent="0.3">
      <c r="F99" s="320" t="s">
        <v>422</v>
      </c>
      <c r="G99" s="319" t="s">
        <v>421</v>
      </c>
      <c r="I99" s="264"/>
      <c r="J99" s="266"/>
      <c r="K99" s="266"/>
      <c r="L99" s="267"/>
      <c r="N99" s="253" t="s">
        <v>249</v>
      </c>
      <c r="O99" s="275"/>
      <c r="P99" s="276"/>
      <c r="Q99" s="277"/>
      <c r="S99" s="325" t="s">
        <v>616</v>
      </c>
      <c r="AE99" s="250">
        <v>106</v>
      </c>
    </row>
    <row r="100" spans="6:31" x14ac:dyDescent="0.3">
      <c r="F100" s="321" t="s">
        <v>423</v>
      </c>
      <c r="G100" s="319" t="s">
        <v>421</v>
      </c>
      <c r="I100" s="264"/>
      <c r="J100" s="266"/>
      <c r="K100" s="266"/>
      <c r="L100" s="267"/>
      <c r="N100" s="263"/>
      <c r="O100" s="270" t="s">
        <v>189</v>
      </c>
      <c r="P100" s="268">
        <v>375</v>
      </c>
      <c r="Q100" s="254" t="s">
        <v>129</v>
      </c>
      <c r="S100" s="325" t="s">
        <v>322</v>
      </c>
      <c r="AE100" s="250">
        <v>107</v>
      </c>
    </row>
    <row r="101" spans="6:31" x14ac:dyDescent="0.3">
      <c r="F101" s="321" t="s">
        <v>424</v>
      </c>
      <c r="G101" s="319" t="s">
        <v>421</v>
      </c>
      <c r="I101" s="264"/>
      <c r="J101" s="266"/>
      <c r="K101" s="266"/>
      <c r="L101" s="267"/>
      <c r="N101" s="263"/>
      <c r="O101" s="270" t="s">
        <v>190</v>
      </c>
      <c r="P101" s="268">
        <v>750</v>
      </c>
      <c r="Q101" s="254" t="s">
        <v>129</v>
      </c>
      <c r="S101" s="325" t="s">
        <v>655</v>
      </c>
      <c r="AE101" s="250">
        <v>108</v>
      </c>
    </row>
    <row r="102" spans="6:31" x14ac:dyDescent="0.3">
      <c r="F102" s="321" t="s">
        <v>626</v>
      </c>
      <c r="G102" s="319" t="s">
        <v>421</v>
      </c>
      <c r="I102" s="264"/>
      <c r="J102" s="266"/>
      <c r="K102" s="301"/>
      <c r="L102" s="267"/>
      <c r="N102" s="263"/>
      <c r="O102" s="270" t="s">
        <v>526</v>
      </c>
      <c r="P102" s="268">
        <v>1050</v>
      </c>
      <c r="Q102" s="254" t="s">
        <v>129</v>
      </c>
      <c r="S102" s="325" t="s">
        <v>503</v>
      </c>
      <c r="AE102" s="250">
        <v>109</v>
      </c>
    </row>
    <row r="103" spans="6:31" x14ac:dyDescent="0.3">
      <c r="F103" s="321" t="s">
        <v>425</v>
      </c>
      <c r="G103" s="319" t="s">
        <v>522</v>
      </c>
      <c r="I103" s="264"/>
      <c r="J103" s="266"/>
      <c r="K103" s="301"/>
      <c r="L103" s="267"/>
      <c r="N103" s="263"/>
      <c r="O103" s="270"/>
      <c r="P103" s="268"/>
      <c r="Q103" s="254"/>
      <c r="S103" s="325" t="s">
        <v>323</v>
      </c>
      <c r="AE103" s="250">
        <v>110</v>
      </c>
    </row>
    <row r="104" spans="6:31" x14ac:dyDescent="0.3">
      <c r="F104" s="320" t="s">
        <v>628</v>
      </c>
      <c r="G104" s="319" t="s">
        <v>522</v>
      </c>
      <c r="I104" s="264"/>
      <c r="J104" s="266"/>
      <c r="K104" s="266"/>
      <c r="L104" s="267"/>
      <c r="N104" s="263"/>
      <c r="O104" s="270"/>
      <c r="P104" s="268"/>
      <c r="Q104" s="254"/>
      <c r="S104" s="325" t="s">
        <v>324</v>
      </c>
      <c r="AE104" s="250">
        <v>111</v>
      </c>
    </row>
    <row r="105" spans="6:31" x14ac:dyDescent="0.3">
      <c r="F105" s="320" t="s">
        <v>702</v>
      </c>
      <c r="G105" s="319" t="s">
        <v>567</v>
      </c>
      <c r="I105" s="264"/>
      <c r="J105" s="266"/>
      <c r="K105" s="266"/>
      <c r="L105" s="267"/>
      <c r="N105" s="263"/>
      <c r="O105" s="270"/>
      <c r="P105" s="268"/>
      <c r="Q105" s="254"/>
      <c r="S105" s="325" t="s">
        <v>504</v>
      </c>
      <c r="AE105" s="250">
        <v>112</v>
      </c>
    </row>
    <row r="106" spans="6:31" x14ac:dyDescent="0.3">
      <c r="F106" s="320" t="s">
        <v>243</v>
      </c>
      <c r="G106" s="319" t="s">
        <v>243</v>
      </c>
      <c r="I106" s="264"/>
      <c r="J106" s="292"/>
      <c r="K106" s="266"/>
      <c r="L106" s="267"/>
      <c r="N106" s="263"/>
      <c r="O106" s="270"/>
      <c r="P106" s="268"/>
      <c r="Q106" s="254"/>
      <c r="S106" s="325" t="s">
        <v>505</v>
      </c>
      <c r="AE106" s="250">
        <v>113</v>
      </c>
    </row>
    <row r="107" spans="6:31" x14ac:dyDescent="0.3">
      <c r="F107" s="321" t="s">
        <v>630</v>
      </c>
      <c r="G107" s="319" t="s">
        <v>521</v>
      </c>
      <c r="I107" s="264"/>
      <c r="J107" s="292"/>
      <c r="K107" s="266"/>
      <c r="L107" s="267"/>
      <c r="N107" s="271"/>
      <c r="O107" s="282"/>
      <c r="P107" s="272"/>
      <c r="Q107" s="283"/>
      <c r="S107" s="325" t="s">
        <v>325</v>
      </c>
      <c r="AE107" s="250">
        <v>114</v>
      </c>
    </row>
    <row r="108" spans="6:31" x14ac:dyDescent="0.3">
      <c r="F108" s="320" t="s">
        <v>374</v>
      </c>
      <c r="G108" s="319" t="s">
        <v>527</v>
      </c>
      <c r="I108" s="264"/>
      <c r="J108" s="292"/>
      <c r="K108" s="266"/>
      <c r="L108" s="267"/>
      <c r="O108" s="238"/>
      <c r="P108" s="83"/>
      <c r="Q108" s="83"/>
      <c r="S108" s="325" t="s">
        <v>326</v>
      </c>
      <c r="AE108" s="250">
        <v>115</v>
      </c>
    </row>
    <row r="109" spans="6:31" ht="13.5" customHeight="1" x14ac:dyDescent="0.3">
      <c r="F109" s="320" t="s">
        <v>604</v>
      </c>
      <c r="G109" s="319" t="s">
        <v>523</v>
      </c>
      <c r="I109" s="264"/>
      <c r="J109" s="292"/>
      <c r="K109" s="266"/>
      <c r="L109" s="267"/>
      <c r="N109" s="166" t="s">
        <v>238</v>
      </c>
      <c r="O109" s="293"/>
      <c r="P109" s="159"/>
      <c r="Q109" s="160"/>
      <c r="S109" s="325" t="s">
        <v>153</v>
      </c>
      <c r="AE109" s="250">
        <v>116</v>
      </c>
    </row>
    <row r="110" spans="6:31" x14ac:dyDescent="0.3">
      <c r="F110" s="320" t="s">
        <v>605</v>
      </c>
      <c r="G110" s="319" t="s">
        <v>523</v>
      </c>
      <c r="I110" s="264"/>
      <c r="J110" s="292"/>
      <c r="K110" s="266"/>
      <c r="L110" s="267"/>
      <c r="N110" s="167"/>
      <c r="O110" s="302" t="s">
        <v>543</v>
      </c>
      <c r="P110" s="234">
        <v>136</v>
      </c>
      <c r="Q110" s="235" t="s">
        <v>127</v>
      </c>
      <c r="S110" s="325" t="s">
        <v>327</v>
      </c>
      <c r="AE110" s="250">
        <v>117</v>
      </c>
    </row>
    <row r="111" spans="6:31" x14ac:dyDescent="0.3">
      <c r="F111" s="321" t="s">
        <v>606</v>
      </c>
      <c r="G111" s="319" t="s">
        <v>523</v>
      </c>
      <c r="I111" s="264"/>
      <c r="J111" s="292"/>
      <c r="K111" s="266"/>
      <c r="L111" s="267"/>
      <c r="N111" s="167"/>
      <c r="O111" s="236" t="s">
        <v>386</v>
      </c>
      <c r="P111" s="234">
        <v>252</v>
      </c>
      <c r="Q111" s="235" t="s">
        <v>128</v>
      </c>
      <c r="S111" s="325" t="s">
        <v>154</v>
      </c>
      <c r="AE111" s="250">
        <v>118</v>
      </c>
    </row>
    <row r="112" spans="6:31" x14ac:dyDescent="0.3">
      <c r="F112" s="320" t="s">
        <v>633</v>
      </c>
      <c r="G112" s="319" t="s">
        <v>521</v>
      </c>
      <c r="I112" s="264"/>
      <c r="J112" s="292"/>
      <c r="K112" s="266"/>
      <c r="L112" s="267"/>
      <c r="N112" s="167"/>
      <c r="O112" s="236" t="s">
        <v>170</v>
      </c>
      <c r="P112" s="234" t="s">
        <v>478</v>
      </c>
      <c r="Q112" s="235" t="s">
        <v>128</v>
      </c>
      <c r="S112" s="325" t="s">
        <v>328</v>
      </c>
      <c r="AE112" s="250">
        <v>119</v>
      </c>
    </row>
    <row r="113" spans="6:31" x14ac:dyDescent="0.3">
      <c r="F113" s="320" t="s">
        <v>166</v>
      </c>
      <c r="G113" s="319" t="s">
        <v>523</v>
      </c>
      <c r="I113" s="264"/>
      <c r="J113" s="292"/>
      <c r="K113" s="266"/>
      <c r="L113" s="267"/>
      <c r="N113" s="216"/>
      <c r="O113" s="294"/>
      <c r="P113" s="158"/>
      <c r="Q113" s="162"/>
      <c r="S113" s="325" t="s">
        <v>657</v>
      </c>
      <c r="AE113" s="250">
        <v>120</v>
      </c>
    </row>
    <row r="114" spans="6:31" x14ac:dyDescent="0.3">
      <c r="F114" s="320" t="s">
        <v>480</v>
      </c>
      <c r="G114" s="319" t="s">
        <v>524</v>
      </c>
      <c r="I114" s="264"/>
      <c r="J114" s="292"/>
      <c r="K114" s="266"/>
      <c r="L114" s="267"/>
      <c r="O114" s="238"/>
      <c r="P114" s="83"/>
      <c r="Q114" s="83"/>
      <c r="S114" s="325" t="s">
        <v>329</v>
      </c>
      <c r="AE114" s="250">
        <v>121</v>
      </c>
    </row>
    <row r="115" spans="6:31" x14ac:dyDescent="0.3">
      <c r="F115" s="320" t="s">
        <v>550</v>
      </c>
      <c r="G115" s="319" t="s">
        <v>550</v>
      </c>
      <c r="I115" s="264"/>
      <c r="J115" s="266"/>
      <c r="K115" s="266"/>
      <c r="L115" s="267"/>
      <c r="N115" s="166" t="s">
        <v>290</v>
      </c>
      <c r="O115" s="293"/>
      <c r="P115" s="159"/>
      <c r="Q115" s="160"/>
      <c r="S115" s="325" t="s">
        <v>330</v>
      </c>
      <c r="AE115" s="250">
        <v>122</v>
      </c>
    </row>
    <row r="116" spans="6:31" x14ac:dyDescent="0.3">
      <c r="F116" s="320" t="s">
        <v>634</v>
      </c>
      <c r="G116" s="319" t="s">
        <v>486</v>
      </c>
      <c r="I116" s="264"/>
      <c r="J116" s="292"/>
      <c r="K116" s="266"/>
      <c r="L116" s="267"/>
      <c r="N116" s="167"/>
      <c r="O116" s="237" t="s">
        <v>387</v>
      </c>
      <c r="P116" s="234" t="s">
        <v>478</v>
      </c>
      <c r="Q116" s="235" t="s">
        <v>129</v>
      </c>
      <c r="S116" s="325" t="s">
        <v>658</v>
      </c>
      <c r="AE116" s="250">
        <v>123</v>
      </c>
    </row>
    <row r="117" spans="6:31" x14ac:dyDescent="0.3">
      <c r="F117" s="320" t="s">
        <v>636</v>
      </c>
      <c r="G117" s="319" t="s">
        <v>486</v>
      </c>
      <c r="I117" s="264"/>
      <c r="J117" s="266"/>
      <c r="K117" s="266"/>
      <c r="L117" s="267"/>
      <c r="N117" s="167"/>
      <c r="O117" s="236" t="s">
        <v>174</v>
      </c>
      <c r="P117" s="234">
        <v>1360</v>
      </c>
      <c r="Q117" s="235" t="s">
        <v>128</v>
      </c>
      <c r="S117" s="325" t="s">
        <v>331</v>
      </c>
      <c r="AE117" s="250">
        <v>124</v>
      </c>
    </row>
    <row r="118" spans="6:31" x14ac:dyDescent="0.3">
      <c r="F118" s="320" t="s">
        <v>637</v>
      </c>
      <c r="G118" s="319" t="s">
        <v>486</v>
      </c>
      <c r="I118" s="264"/>
      <c r="J118" s="292"/>
      <c r="K118" s="266"/>
      <c r="L118" s="267"/>
      <c r="N118" s="167"/>
      <c r="O118" s="236" t="s">
        <v>175</v>
      </c>
      <c r="P118" s="234">
        <v>1577</v>
      </c>
      <c r="Q118" s="235" t="s">
        <v>128</v>
      </c>
      <c r="S118" s="325" t="s">
        <v>506</v>
      </c>
      <c r="AE118" s="250">
        <v>125</v>
      </c>
    </row>
    <row r="119" spans="6:31" x14ac:dyDescent="0.3">
      <c r="F119" s="320" t="s">
        <v>583</v>
      </c>
      <c r="G119" s="319" t="s">
        <v>528</v>
      </c>
      <c r="I119" s="264"/>
      <c r="J119" s="292"/>
      <c r="K119" s="266"/>
      <c r="L119" s="267"/>
      <c r="N119" s="167"/>
      <c r="O119" s="236" t="s">
        <v>126</v>
      </c>
      <c r="P119" s="234">
        <v>181</v>
      </c>
      <c r="Q119" s="235" t="s">
        <v>127</v>
      </c>
      <c r="S119" s="325" t="s">
        <v>172</v>
      </c>
      <c r="AE119" s="250">
        <v>126</v>
      </c>
    </row>
    <row r="120" spans="6:31" x14ac:dyDescent="0.3">
      <c r="F120" s="320" t="s">
        <v>640</v>
      </c>
      <c r="G120" s="319" t="s">
        <v>521</v>
      </c>
      <c r="I120" s="264"/>
      <c r="J120" s="266"/>
      <c r="K120" s="266"/>
      <c r="L120" s="267"/>
      <c r="N120" s="167"/>
      <c r="O120" s="303" t="s">
        <v>534</v>
      </c>
      <c r="P120" s="234">
        <v>1713</v>
      </c>
      <c r="Q120" s="235" t="s">
        <v>129</v>
      </c>
      <c r="S120" s="325" t="s">
        <v>332</v>
      </c>
      <c r="AE120" s="250">
        <v>127</v>
      </c>
    </row>
    <row r="121" spans="6:31" x14ac:dyDescent="0.3">
      <c r="F121" s="320" t="s">
        <v>641</v>
      </c>
      <c r="G121" s="319" t="s">
        <v>241</v>
      </c>
      <c r="I121" s="264"/>
      <c r="J121" s="266"/>
      <c r="K121" s="266"/>
      <c r="L121" s="267"/>
      <c r="N121" s="167"/>
      <c r="O121" s="302" t="s">
        <v>638</v>
      </c>
      <c r="P121" s="234">
        <v>1209</v>
      </c>
      <c r="Q121" s="235" t="s">
        <v>479</v>
      </c>
      <c r="S121" s="325" t="s">
        <v>155</v>
      </c>
      <c r="AE121" s="250">
        <v>128</v>
      </c>
    </row>
    <row r="122" spans="6:31" x14ac:dyDescent="0.3">
      <c r="F122" s="320" t="s">
        <v>642</v>
      </c>
      <c r="G122" s="319" t="s">
        <v>241</v>
      </c>
      <c r="I122" s="264"/>
      <c r="J122" s="291"/>
      <c r="K122" s="266"/>
      <c r="L122" s="267"/>
      <c r="N122" s="216"/>
      <c r="O122" s="294"/>
      <c r="P122" s="158"/>
      <c r="Q122" s="162"/>
      <c r="S122" s="325" t="s">
        <v>156</v>
      </c>
      <c r="AE122" s="250">
        <v>129</v>
      </c>
    </row>
    <row r="123" spans="6:31" x14ac:dyDescent="0.3">
      <c r="F123" s="320" t="s">
        <v>608</v>
      </c>
      <c r="G123" s="319" t="s">
        <v>60</v>
      </c>
      <c r="I123" s="264"/>
      <c r="J123" s="266"/>
      <c r="K123" s="266"/>
      <c r="L123" s="267"/>
      <c r="O123" s="238"/>
      <c r="P123" s="83"/>
      <c r="Q123" s="83"/>
      <c r="S123" s="325" t="s">
        <v>507</v>
      </c>
      <c r="AE123" s="250">
        <v>130</v>
      </c>
    </row>
    <row r="124" spans="6:31" x14ac:dyDescent="0.3">
      <c r="F124" s="320" t="s">
        <v>609</v>
      </c>
      <c r="G124" s="319" t="s">
        <v>523</v>
      </c>
      <c r="I124" s="264"/>
      <c r="J124" s="292"/>
      <c r="K124" s="266"/>
      <c r="L124" s="267"/>
      <c r="N124" s="166" t="s">
        <v>260</v>
      </c>
      <c r="O124" s="293"/>
      <c r="P124" s="159"/>
      <c r="Q124" s="160"/>
      <c r="S124" s="325" t="s">
        <v>333</v>
      </c>
      <c r="AE124" s="250">
        <v>131</v>
      </c>
    </row>
    <row r="125" spans="6:31" x14ac:dyDescent="0.3">
      <c r="F125" s="320" t="s">
        <v>610</v>
      </c>
      <c r="G125" s="319" t="s">
        <v>561</v>
      </c>
      <c r="I125" s="264"/>
      <c r="J125" s="266"/>
      <c r="K125" s="301"/>
      <c r="L125" s="267"/>
      <c r="N125" s="167"/>
      <c r="O125" s="236" t="s">
        <v>388</v>
      </c>
      <c r="P125" s="234">
        <v>60</v>
      </c>
      <c r="Q125" s="235" t="s">
        <v>134</v>
      </c>
      <c r="S125" s="325" t="s">
        <v>508</v>
      </c>
      <c r="AE125" s="250">
        <v>132</v>
      </c>
    </row>
    <row r="126" spans="6:31" x14ac:dyDescent="0.3">
      <c r="F126" s="320" t="s">
        <v>391</v>
      </c>
      <c r="G126" s="319" t="s">
        <v>568</v>
      </c>
      <c r="I126" s="264"/>
      <c r="J126" s="266"/>
      <c r="K126" s="266"/>
      <c r="L126" s="267"/>
      <c r="N126" s="167"/>
      <c r="O126" s="236" t="s">
        <v>389</v>
      </c>
      <c r="P126" s="234">
        <v>52</v>
      </c>
      <c r="Q126" s="235" t="s">
        <v>134</v>
      </c>
      <c r="S126" s="325" t="s">
        <v>659</v>
      </c>
      <c r="AE126" s="250">
        <v>133</v>
      </c>
    </row>
    <row r="127" spans="6:31" x14ac:dyDescent="0.3">
      <c r="F127" s="320" t="s">
        <v>644</v>
      </c>
      <c r="G127" s="319" t="s">
        <v>486</v>
      </c>
      <c r="I127" s="264"/>
      <c r="J127" s="292"/>
      <c r="K127" s="266"/>
      <c r="L127" s="267"/>
      <c r="N127" s="167"/>
      <c r="O127" s="236" t="s">
        <v>390</v>
      </c>
      <c r="P127" s="234">
        <v>52</v>
      </c>
      <c r="Q127" s="235" t="s">
        <v>127</v>
      </c>
      <c r="S127" s="325" t="s">
        <v>334</v>
      </c>
      <c r="AE127" s="250">
        <v>134</v>
      </c>
    </row>
    <row r="128" spans="6:31" x14ac:dyDescent="0.3">
      <c r="F128" s="320" t="s">
        <v>385</v>
      </c>
      <c r="G128" s="319" t="s">
        <v>245</v>
      </c>
      <c r="I128" s="264"/>
      <c r="J128" s="292"/>
      <c r="K128" s="266"/>
      <c r="L128" s="267"/>
      <c r="N128" s="167"/>
      <c r="O128" s="236" t="s">
        <v>391</v>
      </c>
      <c r="P128" s="234">
        <v>55</v>
      </c>
      <c r="Q128" s="235" t="s">
        <v>134</v>
      </c>
      <c r="S128" s="325" t="s">
        <v>660</v>
      </c>
      <c r="AE128" s="250">
        <v>135</v>
      </c>
    </row>
    <row r="129" spans="6:31" x14ac:dyDescent="0.3">
      <c r="F129" s="320" t="s">
        <v>647</v>
      </c>
      <c r="G129" s="319" t="s">
        <v>648</v>
      </c>
      <c r="I129" s="264"/>
      <c r="J129" s="266"/>
      <c r="K129" s="266"/>
      <c r="L129" s="267"/>
      <c r="N129" s="167"/>
      <c r="O129" s="236"/>
      <c r="P129" s="304"/>
      <c r="Q129" s="305"/>
      <c r="S129" s="325" t="s">
        <v>335</v>
      </c>
      <c r="AE129" s="250">
        <v>136</v>
      </c>
    </row>
    <row r="130" spans="6:31" x14ac:dyDescent="0.3">
      <c r="F130" s="320" t="s">
        <v>402</v>
      </c>
      <c r="G130" s="319" t="s">
        <v>648</v>
      </c>
      <c r="I130" s="264"/>
      <c r="J130" s="266"/>
      <c r="K130" s="266"/>
      <c r="L130" s="267"/>
      <c r="N130" s="216"/>
      <c r="O130" s="294"/>
      <c r="P130" s="158"/>
      <c r="Q130" s="162"/>
      <c r="S130" s="325" t="s">
        <v>509</v>
      </c>
      <c r="AE130" s="250">
        <v>137</v>
      </c>
    </row>
    <row r="131" spans="6:31" x14ac:dyDescent="0.3">
      <c r="F131" s="320" t="s">
        <v>396</v>
      </c>
      <c r="G131" s="319" t="s">
        <v>60</v>
      </c>
      <c r="I131" s="264"/>
      <c r="J131" s="266"/>
      <c r="K131" s="266"/>
      <c r="L131" s="267"/>
      <c r="O131" s="238"/>
      <c r="P131" s="83"/>
      <c r="Q131" s="83"/>
      <c r="S131" s="325" t="s">
        <v>336</v>
      </c>
      <c r="AE131" s="250">
        <v>138</v>
      </c>
    </row>
    <row r="132" spans="6:31" x14ac:dyDescent="0.3">
      <c r="F132" s="320" t="s">
        <v>403</v>
      </c>
      <c r="G132" s="319" t="s">
        <v>648</v>
      </c>
      <c r="I132" s="318" t="s">
        <v>368</v>
      </c>
      <c r="J132" s="322"/>
      <c r="K132" s="322"/>
      <c r="L132" s="323"/>
      <c r="N132" s="166" t="s">
        <v>259</v>
      </c>
      <c r="O132" s="293"/>
      <c r="P132" s="159"/>
      <c r="Q132" s="160"/>
      <c r="S132" s="325" t="s">
        <v>661</v>
      </c>
      <c r="AE132" s="250">
        <v>139</v>
      </c>
    </row>
    <row r="133" spans="6:31" x14ac:dyDescent="0.3">
      <c r="F133" s="320" t="s">
        <v>404</v>
      </c>
      <c r="G133" s="319" t="s">
        <v>577</v>
      </c>
      <c r="I133" s="320"/>
      <c r="J133" s="324" t="s">
        <v>167</v>
      </c>
      <c r="K133" s="325"/>
      <c r="L133" s="326" t="s">
        <v>130</v>
      </c>
      <c r="N133" s="167"/>
      <c r="O133" s="236" t="s">
        <v>132</v>
      </c>
      <c r="P133" s="234">
        <v>65</v>
      </c>
      <c r="Q133" s="235" t="s">
        <v>127</v>
      </c>
      <c r="S133" s="325" t="s">
        <v>337</v>
      </c>
      <c r="AE133" s="250">
        <v>140</v>
      </c>
    </row>
    <row r="134" spans="6:31" x14ac:dyDescent="0.3">
      <c r="F134" s="320" t="s">
        <v>645</v>
      </c>
      <c r="G134" s="319" t="s">
        <v>521</v>
      </c>
      <c r="I134" s="320"/>
      <c r="J134" s="324" t="s">
        <v>589</v>
      </c>
      <c r="K134" s="325"/>
      <c r="L134" s="327" t="s">
        <v>130</v>
      </c>
      <c r="N134" s="167"/>
      <c r="O134" s="236" t="s">
        <v>69</v>
      </c>
      <c r="P134" s="234">
        <v>55</v>
      </c>
      <c r="Q134" s="235" t="s">
        <v>127</v>
      </c>
      <c r="S134" s="325" t="s">
        <v>338</v>
      </c>
      <c r="AE134" s="250">
        <v>141</v>
      </c>
    </row>
    <row r="135" spans="6:31" x14ac:dyDescent="0.3">
      <c r="F135" s="320" t="s">
        <v>377</v>
      </c>
      <c r="G135" s="319" t="s">
        <v>528</v>
      </c>
      <c r="I135" s="320"/>
      <c r="J135" s="324" t="s">
        <v>599</v>
      </c>
      <c r="K135" s="325"/>
      <c r="L135" s="327" t="s">
        <v>130</v>
      </c>
      <c r="N135" s="167"/>
      <c r="O135" s="236" t="s">
        <v>392</v>
      </c>
      <c r="P135" s="234">
        <v>57</v>
      </c>
      <c r="Q135" s="235" t="s">
        <v>127</v>
      </c>
      <c r="S135" s="325" t="s">
        <v>339</v>
      </c>
      <c r="AE135" s="250">
        <v>142</v>
      </c>
    </row>
    <row r="136" spans="6:31" x14ac:dyDescent="0.3">
      <c r="F136" s="320" t="s">
        <v>378</v>
      </c>
      <c r="G136" s="319" t="s">
        <v>528</v>
      </c>
      <c r="I136" s="320"/>
      <c r="J136" s="324" t="s">
        <v>601</v>
      </c>
      <c r="K136" s="325"/>
      <c r="L136" s="327" t="s">
        <v>130</v>
      </c>
      <c r="N136" s="167"/>
      <c r="O136" s="236"/>
      <c r="P136" s="234"/>
      <c r="Q136" s="305"/>
      <c r="S136" s="325" t="s">
        <v>157</v>
      </c>
      <c r="AE136" s="250">
        <v>143</v>
      </c>
    </row>
    <row r="137" spans="6:31" x14ac:dyDescent="0.3">
      <c r="F137" s="320" t="s">
        <v>586</v>
      </c>
      <c r="G137" s="319" t="s">
        <v>528</v>
      </c>
      <c r="I137" s="320"/>
      <c r="J137" s="324" t="s">
        <v>421</v>
      </c>
      <c r="K137" s="325"/>
      <c r="L137" s="327" t="s">
        <v>426</v>
      </c>
      <c r="N137" s="167"/>
      <c r="O137" s="236"/>
      <c r="P137" s="304"/>
      <c r="Q137" s="305"/>
      <c r="S137" s="325" t="s">
        <v>340</v>
      </c>
      <c r="AE137" s="250">
        <v>144</v>
      </c>
    </row>
    <row r="138" spans="6:31" x14ac:dyDescent="0.3">
      <c r="F138" s="320" t="s">
        <v>651</v>
      </c>
      <c r="G138" s="319" t="s">
        <v>533</v>
      </c>
      <c r="I138" s="320"/>
      <c r="J138" s="324" t="s">
        <v>422</v>
      </c>
      <c r="K138" s="325"/>
      <c r="L138" s="327" t="s">
        <v>426</v>
      </c>
      <c r="N138" s="167"/>
      <c r="O138" s="236"/>
      <c r="P138" s="304"/>
      <c r="Q138" s="305"/>
      <c r="S138" s="325" t="s">
        <v>195</v>
      </c>
      <c r="AE138" s="250">
        <v>145</v>
      </c>
    </row>
    <row r="139" spans="6:31" x14ac:dyDescent="0.3">
      <c r="F139" s="320" t="s">
        <v>653</v>
      </c>
      <c r="G139" s="319" t="s">
        <v>533</v>
      </c>
      <c r="I139" s="320"/>
      <c r="J139" s="325" t="s">
        <v>423</v>
      </c>
      <c r="K139" s="325"/>
      <c r="L139" s="319" t="s">
        <v>426</v>
      </c>
      <c r="N139" s="216"/>
      <c r="O139" s="294"/>
      <c r="P139" s="158"/>
      <c r="Q139" s="162"/>
      <c r="S139" s="325" t="s">
        <v>341</v>
      </c>
      <c r="AE139" s="250">
        <v>146</v>
      </c>
    </row>
    <row r="140" spans="6:31" x14ac:dyDescent="0.3">
      <c r="F140" s="320" t="s">
        <v>654</v>
      </c>
      <c r="G140" s="319" t="s">
        <v>533</v>
      </c>
      <c r="I140" s="320"/>
      <c r="J140" s="324" t="s">
        <v>424</v>
      </c>
      <c r="K140" s="325"/>
      <c r="L140" s="319" t="s">
        <v>426</v>
      </c>
      <c r="O140" s="238"/>
      <c r="P140" s="83"/>
      <c r="Q140" s="83"/>
      <c r="S140" s="325" t="s">
        <v>342</v>
      </c>
      <c r="AE140" s="250">
        <v>147</v>
      </c>
    </row>
    <row r="141" spans="6:31" x14ac:dyDescent="0.3">
      <c r="F141" s="320" t="s">
        <v>651</v>
      </c>
      <c r="G141" s="319" t="s">
        <v>533</v>
      </c>
      <c r="I141" s="320"/>
      <c r="J141" s="324" t="s">
        <v>626</v>
      </c>
      <c r="K141" s="325"/>
      <c r="L141" s="326" t="s">
        <v>426</v>
      </c>
      <c r="O141" s="238"/>
      <c r="P141" s="83"/>
      <c r="Q141" s="83"/>
      <c r="S141" s="325" t="s">
        <v>662</v>
      </c>
      <c r="AE141" s="250">
        <v>148</v>
      </c>
    </row>
    <row r="142" spans="6:31" x14ac:dyDescent="0.3">
      <c r="F142" s="320" t="s">
        <v>653</v>
      </c>
      <c r="G142" s="319" t="s">
        <v>533</v>
      </c>
      <c r="I142" s="320"/>
      <c r="J142" s="325" t="s">
        <v>425</v>
      </c>
      <c r="K142" s="328">
        <v>25.61</v>
      </c>
      <c r="L142" s="327" t="s">
        <v>127</v>
      </c>
      <c r="N142" s="166" t="s">
        <v>292</v>
      </c>
      <c r="O142" s="293"/>
      <c r="P142" s="159"/>
      <c r="Q142" s="160"/>
      <c r="S142" s="325" t="s">
        <v>510</v>
      </c>
      <c r="AE142" s="250">
        <v>149</v>
      </c>
    </row>
    <row r="143" spans="6:31" x14ac:dyDescent="0.3">
      <c r="F143" s="320" t="s">
        <v>654</v>
      </c>
      <c r="G143" s="319" t="s">
        <v>533</v>
      </c>
      <c r="I143" s="320"/>
      <c r="J143" s="324" t="s">
        <v>628</v>
      </c>
      <c r="K143" s="328">
        <v>75</v>
      </c>
      <c r="L143" s="327" t="s">
        <v>127</v>
      </c>
      <c r="N143" s="167"/>
      <c r="O143" s="236" t="s">
        <v>394</v>
      </c>
      <c r="P143" s="234">
        <v>126</v>
      </c>
      <c r="Q143" s="235" t="s">
        <v>127</v>
      </c>
      <c r="S143" s="325" t="s">
        <v>511</v>
      </c>
      <c r="AE143" s="250">
        <v>150</v>
      </c>
    </row>
    <row r="144" spans="6:31" x14ac:dyDescent="0.3">
      <c r="I144" s="320"/>
      <c r="J144" s="324" t="s">
        <v>702</v>
      </c>
      <c r="K144" s="328">
        <v>40</v>
      </c>
      <c r="L144" s="327" t="s">
        <v>130</v>
      </c>
      <c r="N144" s="167"/>
      <c r="O144" s="236" t="s">
        <v>395</v>
      </c>
      <c r="P144" s="234">
        <v>126</v>
      </c>
      <c r="Q144" s="235" t="s">
        <v>127</v>
      </c>
      <c r="S144" s="325" t="s">
        <v>343</v>
      </c>
      <c r="AE144" s="250">
        <v>151</v>
      </c>
    </row>
    <row r="145" spans="9:31" x14ac:dyDescent="0.3">
      <c r="I145" s="320"/>
      <c r="J145" s="325" t="s">
        <v>243</v>
      </c>
      <c r="K145" s="328"/>
      <c r="L145" s="319" t="s">
        <v>130</v>
      </c>
      <c r="N145" s="167"/>
      <c r="O145" s="302" t="s">
        <v>487</v>
      </c>
      <c r="P145" s="234">
        <v>136</v>
      </c>
      <c r="Q145" s="235" t="s">
        <v>127</v>
      </c>
      <c r="S145" s="325" t="s">
        <v>664</v>
      </c>
      <c r="AE145" s="250">
        <v>152</v>
      </c>
    </row>
    <row r="146" spans="9:31" x14ac:dyDescent="0.3">
      <c r="I146" s="320"/>
      <c r="J146" s="324" t="s">
        <v>634</v>
      </c>
      <c r="K146" s="328">
        <v>413</v>
      </c>
      <c r="L146" s="319" t="s">
        <v>130</v>
      </c>
      <c r="N146" s="167"/>
      <c r="O146" s="236" t="s">
        <v>278</v>
      </c>
      <c r="P146" s="234">
        <v>126</v>
      </c>
      <c r="Q146" s="235" t="s">
        <v>127</v>
      </c>
      <c r="S146" s="325" t="s">
        <v>344</v>
      </c>
      <c r="AE146" s="250">
        <v>153</v>
      </c>
    </row>
    <row r="147" spans="9:31" x14ac:dyDescent="0.3">
      <c r="I147" s="320"/>
      <c r="J147" s="324" t="s">
        <v>636</v>
      </c>
      <c r="K147" s="325">
        <v>400</v>
      </c>
      <c r="L147" s="326" t="s">
        <v>130</v>
      </c>
      <c r="N147" s="167"/>
      <c r="O147" s="302" t="s">
        <v>608</v>
      </c>
      <c r="P147" s="234">
        <v>131</v>
      </c>
      <c r="Q147" s="235" t="s">
        <v>127</v>
      </c>
      <c r="S147" s="325" t="s">
        <v>345</v>
      </c>
      <c r="AE147" s="250">
        <v>154</v>
      </c>
    </row>
    <row r="148" spans="9:31" x14ac:dyDescent="0.3">
      <c r="I148" s="320"/>
      <c r="J148" s="324" t="s">
        <v>637</v>
      </c>
      <c r="K148" s="325">
        <v>165</v>
      </c>
      <c r="L148" s="326" t="s">
        <v>130</v>
      </c>
      <c r="N148" s="167"/>
      <c r="O148" s="236" t="s">
        <v>396</v>
      </c>
      <c r="P148" s="234">
        <v>126</v>
      </c>
      <c r="Q148" s="235" t="s">
        <v>127</v>
      </c>
      <c r="S148" s="325" t="s">
        <v>346</v>
      </c>
      <c r="AE148" s="250">
        <v>155</v>
      </c>
    </row>
    <row r="149" spans="9:31" x14ac:dyDescent="0.3">
      <c r="I149" s="320"/>
      <c r="J149" s="324" t="s">
        <v>641</v>
      </c>
      <c r="K149" s="325"/>
      <c r="L149" s="326" t="s">
        <v>130</v>
      </c>
      <c r="N149" s="216"/>
      <c r="O149" s="294"/>
      <c r="P149" s="158"/>
      <c r="Q149" s="162"/>
      <c r="S149" s="325" t="s">
        <v>512</v>
      </c>
      <c r="AE149" s="250">
        <v>156</v>
      </c>
    </row>
    <row r="150" spans="9:31" x14ac:dyDescent="0.3">
      <c r="I150" s="320"/>
      <c r="J150" s="324" t="s">
        <v>642</v>
      </c>
      <c r="K150" s="325"/>
      <c r="L150" s="326" t="s">
        <v>130</v>
      </c>
      <c r="O150" s="238"/>
      <c r="P150" s="83"/>
      <c r="Q150" s="83"/>
      <c r="S150" s="325" t="s">
        <v>164</v>
      </c>
      <c r="AE150" s="250">
        <v>157</v>
      </c>
    </row>
    <row r="151" spans="9:31" x14ac:dyDescent="0.3">
      <c r="I151" s="320"/>
      <c r="J151" s="325" t="s">
        <v>644</v>
      </c>
      <c r="K151" s="325">
        <v>263</v>
      </c>
      <c r="L151" s="325" t="s">
        <v>130</v>
      </c>
      <c r="N151" s="166" t="s">
        <v>293</v>
      </c>
      <c r="O151" s="293"/>
      <c r="P151" s="159"/>
      <c r="Q151" s="160"/>
      <c r="S151" s="325" t="s">
        <v>347</v>
      </c>
      <c r="AE151" s="250">
        <v>158</v>
      </c>
    </row>
    <row r="152" spans="9:31" x14ac:dyDescent="0.3">
      <c r="I152" s="264"/>
      <c r="J152" s="266"/>
      <c r="K152" s="266"/>
      <c r="L152" s="266"/>
      <c r="N152" s="167"/>
      <c r="O152" s="236" t="s">
        <v>397</v>
      </c>
      <c r="P152" s="234">
        <v>106</v>
      </c>
      <c r="Q152" s="235" t="s">
        <v>127</v>
      </c>
      <c r="S152" s="325" t="s">
        <v>667</v>
      </c>
      <c r="AE152" s="250">
        <v>159</v>
      </c>
    </row>
    <row r="153" spans="9:31" x14ac:dyDescent="0.3">
      <c r="I153" s="264"/>
      <c r="J153" s="266"/>
      <c r="K153" s="266"/>
      <c r="L153" s="266"/>
      <c r="N153" s="167"/>
      <c r="O153" s="236" t="s">
        <v>165</v>
      </c>
      <c r="P153" s="234">
        <v>65</v>
      </c>
      <c r="Q153" s="235" t="s">
        <v>134</v>
      </c>
      <c r="S153" s="325" t="s">
        <v>668</v>
      </c>
      <c r="AE153" s="250">
        <v>160</v>
      </c>
    </row>
    <row r="154" spans="9:31" x14ac:dyDescent="0.3">
      <c r="I154" s="264"/>
      <c r="J154" s="266"/>
      <c r="K154" s="266"/>
      <c r="L154" s="266"/>
      <c r="N154" s="167"/>
      <c r="O154" s="236" t="s">
        <v>398</v>
      </c>
      <c r="P154" s="234">
        <v>126</v>
      </c>
      <c r="Q154" s="235" t="s">
        <v>127</v>
      </c>
      <c r="S154" s="325" t="s">
        <v>513</v>
      </c>
      <c r="AE154" s="250">
        <v>161</v>
      </c>
    </row>
    <row r="155" spans="9:31" x14ac:dyDescent="0.3">
      <c r="I155" s="264"/>
      <c r="J155" s="266"/>
      <c r="K155" s="266"/>
      <c r="L155" s="267"/>
      <c r="N155" s="167"/>
      <c r="O155" s="236" t="s">
        <v>188</v>
      </c>
      <c r="P155" s="234">
        <v>106</v>
      </c>
      <c r="Q155" s="235" t="s">
        <v>134</v>
      </c>
      <c r="S155" s="325" t="s">
        <v>348</v>
      </c>
      <c r="AE155" s="250">
        <v>162</v>
      </c>
    </row>
    <row r="156" spans="9:31" x14ac:dyDescent="0.3">
      <c r="I156" s="284"/>
      <c r="J156" s="297"/>
      <c r="K156" s="297"/>
      <c r="L156" s="298"/>
      <c r="N156" s="167"/>
      <c r="O156" s="306" t="s">
        <v>399</v>
      </c>
      <c r="P156" s="234">
        <v>62.5</v>
      </c>
      <c r="Q156" s="235" t="s">
        <v>134</v>
      </c>
      <c r="S156" s="325" t="s">
        <v>514</v>
      </c>
      <c r="AE156" s="250">
        <v>163</v>
      </c>
    </row>
    <row r="157" spans="9:31" x14ac:dyDescent="0.3">
      <c r="N157" s="167"/>
      <c r="O157" s="306" t="s">
        <v>400</v>
      </c>
      <c r="P157" s="234">
        <v>106</v>
      </c>
      <c r="Q157" s="235" t="s">
        <v>134</v>
      </c>
      <c r="S157" s="325" t="s">
        <v>349</v>
      </c>
      <c r="AE157" s="250">
        <v>164</v>
      </c>
    </row>
    <row r="158" spans="9:31" x14ac:dyDescent="0.3">
      <c r="K158" s="307"/>
      <c r="L158" s="307"/>
      <c r="N158" s="167"/>
      <c r="O158" s="236" t="s">
        <v>166</v>
      </c>
      <c r="P158" s="234">
        <v>281.25</v>
      </c>
      <c r="Q158" s="235" t="s">
        <v>134</v>
      </c>
      <c r="S158" s="325" t="s">
        <v>515</v>
      </c>
      <c r="AE158" s="250">
        <v>165</v>
      </c>
    </row>
    <row r="159" spans="9:31" x14ac:dyDescent="0.3">
      <c r="K159" s="308"/>
      <c r="L159" s="308"/>
      <c r="N159" s="167"/>
      <c r="O159" s="309" t="s">
        <v>656</v>
      </c>
      <c r="P159" s="234">
        <v>126</v>
      </c>
      <c r="Q159" s="235" t="s">
        <v>127</v>
      </c>
      <c r="S159" s="325" t="s">
        <v>158</v>
      </c>
      <c r="AE159" s="250">
        <v>166</v>
      </c>
    </row>
    <row r="160" spans="9:31" x14ac:dyDescent="0.3">
      <c r="K160" s="308"/>
      <c r="L160" s="308"/>
      <c r="N160" s="216"/>
      <c r="O160" s="294"/>
      <c r="P160" s="158"/>
      <c r="Q160" s="162"/>
      <c r="S160" s="325" t="s">
        <v>159</v>
      </c>
      <c r="AE160" s="250">
        <v>167</v>
      </c>
    </row>
    <row r="161" spans="11:31" x14ac:dyDescent="0.3">
      <c r="K161" s="308"/>
      <c r="L161" s="308"/>
      <c r="O161" s="238"/>
      <c r="P161" s="83"/>
      <c r="Q161" s="83"/>
      <c r="S161" s="325" t="s">
        <v>516</v>
      </c>
      <c r="AE161" s="250">
        <v>168</v>
      </c>
    </row>
    <row r="162" spans="11:31" x14ac:dyDescent="0.3">
      <c r="K162" s="308"/>
      <c r="L162" s="308"/>
      <c r="N162" s="253" t="s">
        <v>254</v>
      </c>
      <c r="O162" s="275"/>
      <c r="P162" s="276"/>
      <c r="Q162" s="277"/>
      <c r="S162" s="325" t="s">
        <v>670</v>
      </c>
      <c r="AE162" s="250">
        <v>169</v>
      </c>
    </row>
    <row r="163" spans="11:31" x14ac:dyDescent="0.3">
      <c r="K163" s="308"/>
      <c r="L163" s="308"/>
      <c r="N163" s="263"/>
      <c r="O163" s="270" t="s">
        <v>550</v>
      </c>
      <c r="P163" s="268">
        <v>275</v>
      </c>
      <c r="Q163" s="254" t="s">
        <v>129</v>
      </c>
      <c r="S163" s="325" t="s">
        <v>160</v>
      </c>
      <c r="AE163" s="250">
        <v>170</v>
      </c>
    </row>
    <row r="164" spans="11:31" x14ac:dyDescent="0.3">
      <c r="K164" s="308"/>
      <c r="L164" s="308"/>
      <c r="N164" s="271"/>
      <c r="O164" s="282"/>
      <c r="P164" s="272"/>
      <c r="Q164" s="283"/>
      <c r="S164" s="325" t="s">
        <v>350</v>
      </c>
      <c r="AE164" s="250">
        <v>171</v>
      </c>
    </row>
    <row r="165" spans="11:31" x14ac:dyDescent="0.3">
      <c r="K165" s="308"/>
      <c r="L165" s="308"/>
      <c r="O165" s="238"/>
      <c r="P165" s="83"/>
      <c r="Q165" s="83"/>
      <c r="S165" s="325" t="s">
        <v>517</v>
      </c>
      <c r="AE165" s="250">
        <v>172</v>
      </c>
    </row>
    <row r="166" spans="11:31" x14ac:dyDescent="0.3">
      <c r="K166" s="308"/>
      <c r="L166" s="308"/>
      <c r="N166" s="166" t="s">
        <v>250</v>
      </c>
      <c r="O166" s="293"/>
      <c r="P166" s="159"/>
      <c r="Q166" s="160"/>
      <c r="S166" s="325" t="s">
        <v>518</v>
      </c>
      <c r="AE166" s="250">
        <v>173</v>
      </c>
    </row>
    <row r="167" spans="11:31" x14ac:dyDescent="0.3">
      <c r="K167" s="308"/>
      <c r="L167" s="308"/>
      <c r="N167" s="167"/>
      <c r="O167" s="236" t="s">
        <v>176</v>
      </c>
      <c r="P167" s="234">
        <v>257</v>
      </c>
      <c r="Q167" s="235" t="s">
        <v>129</v>
      </c>
      <c r="S167" s="268"/>
      <c r="AE167" s="250">
        <v>174</v>
      </c>
    </row>
    <row r="168" spans="11:31" x14ac:dyDescent="0.3">
      <c r="K168" s="238"/>
      <c r="L168" s="238"/>
      <c r="N168" s="216"/>
      <c r="O168" s="294"/>
      <c r="P168" s="158"/>
      <c r="Q168" s="162"/>
      <c r="S168" s="268"/>
      <c r="AE168" s="250">
        <v>175</v>
      </c>
    </row>
    <row r="169" spans="11:31" x14ac:dyDescent="0.3">
      <c r="K169" s="307"/>
      <c r="L169" s="307"/>
      <c r="O169" s="238"/>
      <c r="P169" s="83"/>
      <c r="Q169" s="83"/>
      <c r="S169" s="268"/>
      <c r="AE169" s="250">
        <v>176</v>
      </c>
    </row>
    <row r="170" spans="11:31" x14ac:dyDescent="0.3">
      <c r="K170" s="310"/>
      <c r="L170" s="310"/>
      <c r="N170" s="166" t="s">
        <v>294</v>
      </c>
      <c r="O170" s="293"/>
      <c r="P170" s="159"/>
      <c r="Q170" s="160"/>
      <c r="S170" s="268"/>
      <c r="AE170" s="250">
        <v>177</v>
      </c>
    </row>
    <row r="171" spans="11:31" x14ac:dyDescent="0.3">
      <c r="K171" s="310"/>
      <c r="L171" s="310"/>
      <c r="N171" s="167"/>
      <c r="O171" s="236" t="s">
        <v>168</v>
      </c>
      <c r="P171" s="234">
        <v>395</v>
      </c>
      <c r="Q171" s="235" t="s">
        <v>128</v>
      </c>
      <c r="S171" s="268"/>
      <c r="AE171" s="250">
        <v>178</v>
      </c>
    </row>
    <row r="172" spans="11:31" x14ac:dyDescent="0.3">
      <c r="K172" s="310"/>
      <c r="L172" s="310"/>
      <c r="N172" s="167"/>
      <c r="O172" s="236"/>
      <c r="P172" s="304"/>
      <c r="Q172" s="305"/>
      <c r="S172" s="268"/>
      <c r="AE172" s="250">
        <v>179</v>
      </c>
    </row>
    <row r="173" spans="11:31" x14ac:dyDescent="0.3">
      <c r="K173" s="311"/>
      <c r="L173" s="311"/>
      <c r="N173" s="167"/>
      <c r="O173" s="236"/>
      <c r="P173" s="304"/>
      <c r="Q173" s="305"/>
      <c r="S173" s="268"/>
      <c r="AE173" s="250">
        <v>180</v>
      </c>
    </row>
    <row r="174" spans="11:31" x14ac:dyDescent="0.3">
      <c r="N174" s="216"/>
      <c r="O174" s="294"/>
      <c r="P174" s="158"/>
      <c r="Q174" s="162"/>
      <c r="S174" s="268"/>
      <c r="AE174" s="250">
        <v>181</v>
      </c>
    </row>
    <row r="175" spans="11:31" x14ac:dyDescent="0.3">
      <c r="K175" s="312"/>
      <c r="L175" s="312"/>
      <c r="O175" s="238"/>
      <c r="P175" s="83"/>
      <c r="Q175" s="83"/>
      <c r="S175" s="268"/>
      <c r="AE175" s="250">
        <v>182</v>
      </c>
    </row>
    <row r="176" spans="11:31" x14ac:dyDescent="0.3">
      <c r="K176" s="310"/>
      <c r="L176" s="310"/>
      <c r="N176" s="166" t="s">
        <v>239</v>
      </c>
      <c r="O176" s="293"/>
      <c r="P176" s="159"/>
      <c r="Q176" s="160"/>
      <c r="S176" s="268"/>
      <c r="AE176" s="250">
        <v>183</v>
      </c>
    </row>
    <row r="177" spans="10:31" x14ac:dyDescent="0.3">
      <c r="K177" s="310"/>
      <c r="L177" s="310"/>
      <c r="N177" s="167"/>
      <c r="O177" s="236" t="s">
        <v>41</v>
      </c>
      <c r="P177" s="234">
        <v>26</v>
      </c>
      <c r="Q177" s="235" t="s">
        <v>477</v>
      </c>
      <c r="S177" s="268"/>
      <c r="AE177" s="250">
        <v>184</v>
      </c>
    </row>
    <row r="178" spans="10:31" x14ac:dyDescent="0.3">
      <c r="K178" s="310"/>
      <c r="L178" s="310"/>
      <c r="N178" s="216"/>
      <c r="O178" s="294"/>
      <c r="P178" s="158"/>
      <c r="Q178" s="162"/>
      <c r="S178" s="268"/>
      <c r="AE178" s="250">
        <v>185</v>
      </c>
    </row>
    <row r="179" spans="10:31" x14ac:dyDescent="0.3">
      <c r="K179" s="310"/>
      <c r="L179" s="310"/>
      <c r="O179" s="238"/>
      <c r="P179" s="83"/>
      <c r="Q179" s="83"/>
      <c r="S179" s="268"/>
      <c r="AE179" s="250">
        <v>186</v>
      </c>
    </row>
    <row r="180" spans="10:31" x14ac:dyDescent="0.3">
      <c r="K180" s="310"/>
      <c r="L180" s="310"/>
      <c r="N180" s="166" t="s">
        <v>295</v>
      </c>
      <c r="O180" s="293"/>
      <c r="P180" s="159"/>
      <c r="Q180" s="160"/>
      <c r="S180" s="268"/>
      <c r="AE180" s="250">
        <v>187</v>
      </c>
    </row>
    <row r="181" spans="10:31" x14ac:dyDescent="0.3">
      <c r="K181" s="310"/>
      <c r="L181" s="310"/>
      <c r="N181" s="167"/>
      <c r="O181" s="237" t="s">
        <v>402</v>
      </c>
      <c r="P181" s="304" t="s">
        <v>478</v>
      </c>
      <c r="Q181" s="235" t="s">
        <v>127</v>
      </c>
      <c r="S181" s="268"/>
      <c r="AE181" s="250">
        <v>188</v>
      </c>
    </row>
    <row r="182" spans="10:31" x14ac:dyDescent="0.3">
      <c r="K182" s="310"/>
      <c r="L182" s="310"/>
      <c r="N182" s="167"/>
      <c r="O182" s="236" t="s">
        <v>403</v>
      </c>
      <c r="P182" s="234">
        <v>0.65500000000000003</v>
      </c>
      <c r="Q182" s="235" t="s">
        <v>186</v>
      </c>
      <c r="S182" s="268"/>
      <c r="AE182" s="250">
        <v>189</v>
      </c>
    </row>
    <row r="183" spans="10:31" x14ac:dyDescent="0.3">
      <c r="K183" s="310"/>
      <c r="L183" s="310"/>
      <c r="N183" s="167"/>
      <c r="O183" s="236" t="s">
        <v>404</v>
      </c>
      <c r="P183" s="234">
        <v>52.25</v>
      </c>
      <c r="Q183" s="235" t="s">
        <v>127</v>
      </c>
      <c r="S183" s="268"/>
      <c r="AE183" s="250">
        <v>190</v>
      </c>
    </row>
    <row r="184" spans="10:31" x14ac:dyDescent="0.3">
      <c r="K184" s="310"/>
      <c r="L184" s="310"/>
      <c r="N184" s="216"/>
      <c r="O184" s="294"/>
      <c r="P184" s="158"/>
      <c r="Q184" s="162"/>
      <c r="S184" s="268"/>
      <c r="AE184" s="250">
        <v>191</v>
      </c>
    </row>
    <row r="185" spans="10:31" x14ac:dyDescent="0.3">
      <c r="K185" s="310"/>
      <c r="L185" s="310"/>
      <c r="O185" s="238"/>
      <c r="P185" s="83"/>
      <c r="Q185" s="83"/>
      <c r="S185" s="268"/>
      <c r="AE185" s="250">
        <v>192</v>
      </c>
    </row>
    <row r="186" spans="10:31" x14ac:dyDescent="0.3">
      <c r="K186" s="307"/>
      <c r="L186" s="307"/>
      <c r="N186" s="166" t="s">
        <v>296</v>
      </c>
      <c r="O186" s="293"/>
      <c r="P186" s="159"/>
      <c r="Q186" s="160"/>
      <c r="S186" s="268"/>
      <c r="AE186" s="250">
        <v>193</v>
      </c>
    </row>
    <row r="187" spans="10:31" x14ac:dyDescent="0.3">
      <c r="N187" s="167"/>
      <c r="O187" s="236"/>
      <c r="P187" s="234"/>
      <c r="Q187" s="235"/>
      <c r="S187" s="268"/>
      <c r="AE187" s="250">
        <v>194</v>
      </c>
    </row>
    <row r="188" spans="10:31" x14ac:dyDescent="0.3">
      <c r="N188" s="167"/>
      <c r="O188" s="236" t="s">
        <v>181</v>
      </c>
      <c r="P188" s="234">
        <v>68</v>
      </c>
      <c r="Q188" s="235" t="s">
        <v>127</v>
      </c>
      <c r="S188" s="268"/>
      <c r="AE188" s="250">
        <v>195</v>
      </c>
    </row>
    <row r="189" spans="10:31" x14ac:dyDescent="0.3">
      <c r="J189" s="238"/>
      <c r="K189" s="238"/>
      <c r="L189" s="238"/>
      <c r="N189" s="167"/>
      <c r="O189" s="236"/>
      <c r="P189" s="234"/>
      <c r="Q189" s="235"/>
      <c r="S189" s="268"/>
      <c r="AE189" s="250">
        <v>196</v>
      </c>
    </row>
    <row r="190" spans="10:31" x14ac:dyDescent="0.3">
      <c r="J190" s="238"/>
      <c r="K190" s="238"/>
      <c r="L190" s="238"/>
      <c r="N190" s="167"/>
      <c r="O190" s="236" t="s">
        <v>405</v>
      </c>
      <c r="P190" s="234">
        <v>136</v>
      </c>
      <c r="Q190" s="235" t="s">
        <v>127</v>
      </c>
      <c r="S190" s="268"/>
      <c r="AE190" s="250">
        <v>197</v>
      </c>
    </row>
    <row r="191" spans="10:31" x14ac:dyDescent="0.3">
      <c r="J191" s="238"/>
      <c r="K191" s="238"/>
      <c r="L191" s="238"/>
      <c r="N191" s="167"/>
      <c r="O191" s="303" t="s">
        <v>610</v>
      </c>
      <c r="P191" s="234">
        <v>136</v>
      </c>
      <c r="Q191" s="235" t="s">
        <v>127</v>
      </c>
      <c r="S191" s="268"/>
      <c r="AE191" s="250">
        <v>198</v>
      </c>
    </row>
    <row r="192" spans="10:31" x14ac:dyDescent="0.3">
      <c r="J192" s="238"/>
      <c r="K192" s="238"/>
      <c r="L192" s="238"/>
      <c r="N192" s="216"/>
      <c r="O192" s="313" t="s">
        <v>466</v>
      </c>
      <c r="P192" s="314">
        <v>136</v>
      </c>
      <c r="Q192" s="315" t="s">
        <v>127</v>
      </c>
      <c r="S192" s="268"/>
      <c r="AE192" s="250">
        <v>199</v>
      </c>
    </row>
    <row r="193" spans="10:31" x14ac:dyDescent="0.3">
      <c r="J193" s="238"/>
      <c r="K193" s="238"/>
      <c r="L193" s="238"/>
      <c r="O193" s="238"/>
      <c r="P193" s="83"/>
      <c r="Q193" s="83"/>
      <c r="S193" s="268"/>
      <c r="AE193" s="250">
        <v>200</v>
      </c>
    </row>
    <row r="194" spans="10:31" x14ac:dyDescent="0.3">
      <c r="J194" s="238"/>
      <c r="K194" s="238"/>
      <c r="L194" s="238"/>
      <c r="N194" s="80" t="s">
        <v>251</v>
      </c>
      <c r="O194" s="238"/>
      <c r="P194" s="83"/>
      <c r="Q194" s="83"/>
      <c r="S194" s="268"/>
      <c r="AE194" s="250">
        <v>201</v>
      </c>
    </row>
    <row r="195" spans="10:31" x14ac:dyDescent="0.3">
      <c r="J195" s="238"/>
      <c r="K195" s="238"/>
      <c r="L195" s="238"/>
      <c r="O195" s="238" t="s">
        <v>663</v>
      </c>
      <c r="P195" s="80">
        <v>1612</v>
      </c>
      <c r="Q195" s="80" t="s">
        <v>129</v>
      </c>
      <c r="S195" s="268"/>
      <c r="AE195" s="250">
        <v>202</v>
      </c>
    </row>
    <row r="196" spans="10:31" x14ac:dyDescent="0.3">
      <c r="O196" s="80" t="s">
        <v>190</v>
      </c>
      <c r="P196" s="80">
        <v>630</v>
      </c>
      <c r="Q196" s="80" t="s">
        <v>129</v>
      </c>
      <c r="S196" s="268"/>
      <c r="AE196" s="250">
        <v>203</v>
      </c>
    </row>
    <row r="197" spans="10:31" x14ac:dyDescent="0.3">
      <c r="O197" s="80" t="s">
        <v>526</v>
      </c>
      <c r="S197" s="268"/>
      <c r="AE197" s="250">
        <v>204</v>
      </c>
    </row>
    <row r="198" spans="10:31" x14ac:dyDescent="0.3">
      <c r="J198" s="238"/>
      <c r="K198" s="238"/>
      <c r="L198" s="238"/>
      <c r="O198" s="80" t="s">
        <v>665</v>
      </c>
      <c r="S198" s="268"/>
      <c r="AE198" s="250">
        <v>205</v>
      </c>
    </row>
    <row r="199" spans="10:31" x14ac:dyDescent="0.3">
      <c r="O199" s="80" t="s">
        <v>666</v>
      </c>
      <c r="S199" s="268"/>
      <c r="AE199" s="250">
        <v>206</v>
      </c>
    </row>
    <row r="200" spans="10:31" x14ac:dyDescent="0.3">
      <c r="O200" s="80" t="s">
        <v>174</v>
      </c>
      <c r="P200" s="80">
        <v>1360</v>
      </c>
      <c r="Q200" s="80" t="s">
        <v>128</v>
      </c>
      <c r="S200" s="268"/>
      <c r="AE200" s="250">
        <v>207</v>
      </c>
    </row>
    <row r="201" spans="10:31" x14ac:dyDescent="0.3">
      <c r="O201" s="80" t="s">
        <v>175</v>
      </c>
      <c r="P201" s="80">
        <v>1577</v>
      </c>
      <c r="Q201" s="80" t="s">
        <v>128</v>
      </c>
      <c r="S201" s="268"/>
      <c r="AE201" s="250">
        <v>208</v>
      </c>
    </row>
    <row r="202" spans="10:31" x14ac:dyDescent="0.3">
      <c r="O202" s="80" t="s">
        <v>126</v>
      </c>
      <c r="P202" s="80">
        <v>181</v>
      </c>
      <c r="Q202" s="80" t="s">
        <v>127</v>
      </c>
      <c r="S202" s="268"/>
      <c r="AE202" s="250">
        <v>209</v>
      </c>
    </row>
    <row r="203" spans="10:31" x14ac:dyDescent="0.3">
      <c r="O203" s="80" t="s">
        <v>462</v>
      </c>
      <c r="P203" s="80">
        <v>1260</v>
      </c>
      <c r="Q203" s="80" t="s">
        <v>129</v>
      </c>
      <c r="S203" s="268"/>
      <c r="AE203" s="250">
        <v>210</v>
      </c>
    </row>
    <row r="204" spans="10:31" x14ac:dyDescent="0.3">
      <c r="O204" s="80" t="s">
        <v>669</v>
      </c>
      <c r="S204" s="268"/>
      <c r="AE204" s="250">
        <v>211</v>
      </c>
    </row>
    <row r="205" spans="10:31" x14ac:dyDescent="0.3">
      <c r="O205" s="80" t="s">
        <v>176</v>
      </c>
      <c r="P205" s="80">
        <v>257</v>
      </c>
      <c r="Q205" s="80" t="s">
        <v>129</v>
      </c>
      <c r="S205" s="268"/>
      <c r="AE205" s="250">
        <v>212</v>
      </c>
    </row>
    <row r="206" spans="10:31" x14ac:dyDescent="0.3">
      <c r="O206" s="238" t="s">
        <v>177</v>
      </c>
      <c r="S206" s="268"/>
      <c r="AE206" s="250">
        <v>213</v>
      </c>
    </row>
    <row r="207" spans="10:31" x14ac:dyDescent="0.3">
      <c r="J207" s="238"/>
      <c r="K207" s="238"/>
      <c r="L207" s="238"/>
      <c r="S207" s="268"/>
      <c r="AE207" s="250">
        <v>214</v>
      </c>
    </row>
    <row r="208" spans="10:31" x14ac:dyDescent="0.3">
      <c r="J208" s="238"/>
      <c r="K208" s="238"/>
      <c r="L208" s="238"/>
      <c r="O208" s="238"/>
      <c r="S208" s="268"/>
      <c r="AE208" s="250">
        <v>215</v>
      </c>
    </row>
    <row r="209" spans="10:31" x14ac:dyDescent="0.3">
      <c r="N209" s="268" t="s">
        <v>524</v>
      </c>
      <c r="O209" s="270"/>
      <c r="P209" s="268"/>
      <c r="Q209" s="268"/>
      <c r="S209" s="268"/>
      <c r="AE209" s="250">
        <v>216</v>
      </c>
    </row>
    <row r="210" spans="10:31" x14ac:dyDescent="0.3">
      <c r="N210" s="268"/>
      <c r="O210" s="270" t="s">
        <v>383</v>
      </c>
      <c r="P210" s="268">
        <v>1260</v>
      </c>
      <c r="Q210" s="268" t="s">
        <v>3</v>
      </c>
      <c r="S210" s="268"/>
      <c r="AE210" s="250">
        <v>217</v>
      </c>
    </row>
    <row r="211" spans="10:31" ht="28.8" x14ac:dyDescent="0.3">
      <c r="N211" s="268"/>
      <c r="O211" s="270" t="s">
        <v>569</v>
      </c>
      <c r="P211" s="268">
        <v>1450</v>
      </c>
      <c r="Q211" s="268" t="s">
        <v>3</v>
      </c>
      <c r="S211" s="268"/>
      <c r="AE211" s="250">
        <v>218</v>
      </c>
    </row>
    <row r="212" spans="10:31" x14ac:dyDescent="0.3">
      <c r="N212" s="268"/>
      <c r="O212" s="270" t="s">
        <v>273</v>
      </c>
      <c r="P212" s="268">
        <v>367.31</v>
      </c>
      <c r="Q212" s="268" t="s">
        <v>3</v>
      </c>
      <c r="S212" s="268"/>
      <c r="AE212" s="250">
        <v>219</v>
      </c>
    </row>
    <row r="213" spans="10:31" x14ac:dyDescent="0.3">
      <c r="N213" s="268"/>
      <c r="O213" s="270" t="s">
        <v>480</v>
      </c>
      <c r="P213" s="268">
        <v>243</v>
      </c>
      <c r="Q213" s="268" t="s">
        <v>3</v>
      </c>
      <c r="S213" s="268"/>
      <c r="AE213" s="250">
        <v>220</v>
      </c>
    </row>
    <row r="214" spans="10:31" x14ac:dyDescent="0.3">
      <c r="O214" s="238"/>
      <c r="S214" s="268"/>
      <c r="AE214" s="250">
        <v>221</v>
      </c>
    </row>
    <row r="215" spans="10:31" x14ac:dyDescent="0.3">
      <c r="J215" s="238"/>
      <c r="K215" s="238"/>
      <c r="L215" s="238"/>
      <c r="O215" s="238"/>
      <c r="S215" s="268"/>
      <c r="AE215" s="250">
        <v>222</v>
      </c>
    </row>
    <row r="216" spans="10:31" x14ac:dyDescent="0.3">
      <c r="N216" s="80" t="s">
        <v>671</v>
      </c>
      <c r="O216" s="238"/>
      <c r="S216" s="268"/>
      <c r="AE216" s="250">
        <v>223</v>
      </c>
    </row>
    <row r="217" spans="10:31" x14ac:dyDescent="0.3">
      <c r="O217" s="238"/>
      <c r="S217" s="268"/>
      <c r="AE217" s="250">
        <v>224</v>
      </c>
    </row>
    <row r="218" spans="10:31" x14ac:dyDescent="0.3">
      <c r="O218" s="238"/>
      <c r="S218" s="268"/>
      <c r="AE218" s="250">
        <v>225</v>
      </c>
    </row>
    <row r="219" spans="10:31" x14ac:dyDescent="0.3">
      <c r="O219" s="238" t="s">
        <v>672</v>
      </c>
      <c r="S219" s="268"/>
      <c r="AE219" s="250">
        <v>226</v>
      </c>
    </row>
    <row r="220" spans="10:31" x14ac:dyDescent="0.3">
      <c r="J220" s="238"/>
      <c r="K220" s="238"/>
      <c r="L220" s="238"/>
      <c r="O220" s="80" t="s">
        <v>673</v>
      </c>
      <c r="S220" s="268"/>
      <c r="AE220" s="250">
        <v>227</v>
      </c>
    </row>
    <row r="221" spans="10:31" x14ac:dyDescent="0.3">
      <c r="J221" s="238"/>
      <c r="K221" s="238"/>
      <c r="L221" s="238"/>
      <c r="O221" s="80" t="s">
        <v>674</v>
      </c>
      <c r="S221" s="268"/>
      <c r="AE221" s="250">
        <v>228</v>
      </c>
    </row>
    <row r="222" spans="10:31" x14ac:dyDescent="0.3">
      <c r="J222" s="238"/>
      <c r="K222" s="238"/>
      <c r="L222" s="238"/>
      <c r="O222" s="80" t="s">
        <v>675</v>
      </c>
      <c r="S222" s="268"/>
      <c r="AE222" s="250">
        <v>229</v>
      </c>
    </row>
    <row r="223" spans="10:31" x14ac:dyDescent="0.3">
      <c r="J223" s="238"/>
      <c r="K223" s="238"/>
      <c r="L223" s="238"/>
      <c r="O223" s="80" t="s">
        <v>676</v>
      </c>
      <c r="S223" s="268"/>
      <c r="AE223" s="250">
        <v>230</v>
      </c>
    </row>
    <row r="224" spans="10:31" x14ac:dyDescent="0.3">
      <c r="J224" s="238"/>
      <c r="K224" s="238"/>
      <c r="L224" s="238"/>
      <c r="O224" s="238" t="s">
        <v>677</v>
      </c>
      <c r="S224" s="268"/>
      <c r="AE224" s="250">
        <v>231</v>
      </c>
    </row>
    <row r="225" spans="10:31" x14ac:dyDescent="0.3">
      <c r="J225" s="238"/>
      <c r="K225" s="238"/>
      <c r="L225" s="238"/>
      <c r="O225" s="80" t="s">
        <v>678</v>
      </c>
      <c r="S225" s="268"/>
      <c r="AE225" s="250">
        <v>232</v>
      </c>
    </row>
    <row r="226" spans="10:31" x14ac:dyDescent="0.3">
      <c r="J226" s="238"/>
      <c r="K226" s="238"/>
      <c r="L226" s="238"/>
      <c r="O226" s="80" t="s">
        <v>45</v>
      </c>
      <c r="P226" s="80">
        <v>106</v>
      </c>
      <c r="Q226" s="80" t="s">
        <v>127</v>
      </c>
      <c r="S226" s="268"/>
      <c r="AE226" s="250">
        <v>233</v>
      </c>
    </row>
    <row r="227" spans="10:31" x14ac:dyDescent="0.3">
      <c r="J227" s="238"/>
      <c r="K227" s="238"/>
      <c r="L227" s="238"/>
      <c r="O227" s="80" t="s">
        <v>179</v>
      </c>
      <c r="P227" s="80">
        <v>136</v>
      </c>
      <c r="Q227" s="80" t="s">
        <v>127</v>
      </c>
      <c r="S227" s="268"/>
      <c r="AE227" s="250">
        <v>234</v>
      </c>
    </row>
    <row r="228" spans="10:31" x14ac:dyDescent="0.3">
      <c r="O228" s="80" t="s">
        <v>679</v>
      </c>
      <c r="S228" s="268"/>
      <c r="AE228" s="250">
        <v>235</v>
      </c>
    </row>
    <row r="229" spans="10:31" x14ac:dyDescent="0.3">
      <c r="O229" s="238" t="s">
        <v>180</v>
      </c>
      <c r="S229" s="268"/>
      <c r="AE229" s="250">
        <v>236</v>
      </c>
    </row>
    <row r="230" spans="10:31" x14ac:dyDescent="0.3">
      <c r="O230" s="238" t="s">
        <v>165</v>
      </c>
      <c r="P230" s="80">
        <v>65</v>
      </c>
      <c r="Q230" s="80" t="s">
        <v>134</v>
      </c>
      <c r="S230" s="268"/>
      <c r="AE230" s="250">
        <v>237</v>
      </c>
    </row>
    <row r="231" spans="10:31" x14ac:dyDescent="0.3">
      <c r="O231" s="80" t="s">
        <v>181</v>
      </c>
      <c r="P231" s="80">
        <v>68</v>
      </c>
      <c r="Q231" s="80" t="s">
        <v>127</v>
      </c>
      <c r="S231" s="268"/>
      <c r="AE231" s="250">
        <v>238</v>
      </c>
    </row>
    <row r="232" spans="10:31" x14ac:dyDescent="0.3">
      <c r="O232" s="80" t="s">
        <v>131</v>
      </c>
      <c r="P232" s="80">
        <v>67.5</v>
      </c>
      <c r="Q232" s="80" t="s">
        <v>127</v>
      </c>
      <c r="S232" s="268"/>
      <c r="AE232" s="250">
        <v>239</v>
      </c>
    </row>
    <row r="233" spans="10:31" x14ac:dyDescent="0.3">
      <c r="O233" s="80" t="s">
        <v>60</v>
      </c>
      <c r="P233" s="80">
        <v>106</v>
      </c>
      <c r="Q233" s="80" t="s">
        <v>127</v>
      </c>
      <c r="S233" s="268"/>
      <c r="AE233" s="250">
        <v>240</v>
      </c>
    </row>
    <row r="234" spans="10:31" x14ac:dyDescent="0.3">
      <c r="O234" s="80" t="s">
        <v>173</v>
      </c>
      <c r="P234" s="80">
        <v>126</v>
      </c>
      <c r="Q234" s="80" t="s">
        <v>127</v>
      </c>
      <c r="S234"/>
      <c r="AE234" s="250">
        <v>241</v>
      </c>
    </row>
    <row r="235" spans="10:31" x14ac:dyDescent="0.3">
      <c r="O235" s="238" t="s">
        <v>182</v>
      </c>
      <c r="P235" s="80">
        <v>136</v>
      </c>
      <c r="Q235" s="80" t="s">
        <v>127</v>
      </c>
      <c r="S235"/>
      <c r="AE235" s="250">
        <v>242</v>
      </c>
    </row>
    <row r="236" spans="10:31" x14ac:dyDescent="0.3">
      <c r="O236" s="80" t="s">
        <v>133</v>
      </c>
      <c r="P236" s="80">
        <v>67.5</v>
      </c>
      <c r="Q236" s="80" t="s">
        <v>127</v>
      </c>
      <c r="S236"/>
      <c r="AE236" s="250">
        <v>243</v>
      </c>
    </row>
    <row r="237" spans="10:31" x14ac:dyDescent="0.3">
      <c r="O237" s="80" t="s">
        <v>680</v>
      </c>
      <c r="S237"/>
      <c r="AE237" s="250">
        <v>244</v>
      </c>
    </row>
    <row r="238" spans="10:31" x14ac:dyDescent="0.3">
      <c r="O238" s="80" t="s">
        <v>681</v>
      </c>
      <c r="S238"/>
      <c r="AE238" s="250">
        <v>245</v>
      </c>
    </row>
    <row r="239" spans="10:31" x14ac:dyDescent="0.3">
      <c r="O239" s="80" t="s">
        <v>682</v>
      </c>
      <c r="S239"/>
      <c r="AE239" s="250">
        <v>246</v>
      </c>
    </row>
    <row r="240" spans="10:31" x14ac:dyDescent="0.3">
      <c r="O240" s="238" t="s">
        <v>683</v>
      </c>
      <c r="S240"/>
      <c r="AE240" s="250">
        <v>247</v>
      </c>
    </row>
    <row r="241" spans="14:31" x14ac:dyDescent="0.3">
      <c r="O241" s="238" t="s">
        <v>684</v>
      </c>
      <c r="S241"/>
      <c r="AE241" s="250">
        <v>248</v>
      </c>
    </row>
    <row r="242" spans="14:31" x14ac:dyDescent="0.3">
      <c r="O242" s="238" t="s">
        <v>685</v>
      </c>
      <c r="S242"/>
      <c r="AE242" s="250">
        <v>249</v>
      </c>
    </row>
    <row r="243" spans="14:31" x14ac:dyDescent="0.3">
      <c r="O243" s="238" t="s">
        <v>188</v>
      </c>
      <c r="P243" s="80">
        <v>106</v>
      </c>
      <c r="Q243" s="80" t="s">
        <v>134</v>
      </c>
      <c r="S243"/>
      <c r="AE243" s="250">
        <v>250</v>
      </c>
    </row>
    <row r="244" spans="14:31" x14ac:dyDescent="0.3">
      <c r="O244" s="238" t="s">
        <v>686</v>
      </c>
      <c r="S244"/>
      <c r="AE244" s="250">
        <v>251</v>
      </c>
    </row>
    <row r="245" spans="14:31" x14ac:dyDescent="0.3">
      <c r="O245" s="238" t="s">
        <v>606</v>
      </c>
      <c r="S245"/>
      <c r="AE245" s="250">
        <v>252</v>
      </c>
    </row>
    <row r="246" spans="14:31" x14ac:dyDescent="0.3">
      <c r="O246" s="238" t="s">
        <v>166</v>
      </c>
      <c r="P246" s="80">
        <v>281.25</v>
      </c>
      <c r="Q246" s="80" t="s">
        <v>134</v>
      </c>
      <c r="S246"/>
      <c r="AE246" s="250">
        <v>253</v>
      </c>
    </row>
    <row r="247" spans="14:31" x14ac:dyDescent="0.3">
      <c r="O247" s="80" t="s">
        <v>687</v>
      </c>
      <c r="S247"/>
      <c r="AE247" s="250">
        <v>254</v>
      </c>
    </row>
    <row r="248" spans="14:31" x14ac:dyDescent="0.3">
      <c r="S248"/>
      <c r="AE248" s="250">
        <v>255</v>
      </c>
    </row>
    <row r="249" spans="14:31" x14ac:dyDescent="0.3">
      <c r="S249"/>
      <c r="AE249" s="250">
        <v>256</v>
      </c>
    </row>
    <row r="250" spans="14:31" x14ac:dyDescent="0.3">
      <c r="O250" s="238"/>
      <c r="S250"/>
      <c r="AE250" s="250">
        <v>257</v>
      </c>
    </row>
    <row r="251" spans="14:31" x14ac:dyDescent="0.3">
      <c r="O251" s="238"/>
      <c r="S251"/>
      <c r="AE251" s="250">
        <v>258</v>
      </c>
    </row>
    <row r="252" spans="14:31" x14ac:dyDescent="0.3">
      <c r="O252" s="238"/>
      <c r="S252"/>
      <c r="AE252" s="250">
        <v>259</v>
      </c>
    </row>
    <row r="253" spans="14:31" x14ac:dyDescent="0.3">
      <c r="O253" s="238"/>
      <c r="S253"/>
      <c r="AE253" s="250">
        <v>260</v>
      </c>
    </row>
    <row r="254" spans="14:31" x14ac:dyDescent="0.3">
      <c r="O254" s="238"/>
      <c r="S254"/>
      <c r="AE254" s="250">
        <v>261</v>
      </c>
    </row>
    <row r="255" spans="14:31" x14ac:dyDescent="0.3">
      <c r="N255" s="80" t="s">
        <v>688</v>
      </c>
      <c r="O255" s="238"/>
      <c r="S255"/>
      <c r="AE255" s="250">
        <v>262</v>
      </c>
    </row>
    <row r="256" spans="14:31" x14ac:dyDescent="0.3">
      <c r="O256" s="238"/>
      <c r="S256"/>
      <c r="AE256" s="250">
        <v>263</v>
      </c>
    </row>
    <row r="257" spans="15:31" x14ac:dyDescent="0.3">
      <c r="O257" s="238"/>
      <c r="S257"/>
      <c r="AE257" s="250">
        <v>264</v>
      </c>
    </row>
    <row r="258" spans="15:31" x14ac:dyDescent="0.3">
      <c r="O258" s="238"/>
      <c r="S258"/>
      <c r="AE258" s="250">
        <v>265</v>
      </c>
    </row>
    <row r="259" spans="15:31" x14ac:dyDescent="0.3">
      <c r="S259"/>
      <c r="AE259" s="250">
        <v>266</v>
      </c>
    </row>
    <row r="260" spans="15:31" x14ac:dyDescent="0.3">
      <c r="O260" s="80" t="s">
        <v>23</v>
      </c>
      <c r="S260"/>
      <c r="AE260" s="250">
        <v>267</v>
      </c>
    </row>
    <row r="261" spans="15:31" x14ac:dyDescent="0.3">
      <c r="O261" s="238" t="s">
        <v>132</v>
      </c>
      <c r="P261" s="80">
        <v>65</v>
      </c>
      <c r="Q261" s="80" t="s">
        <v>127</v>
      </c>
      <c r="S261"/>
      <c r="AE261" s="250">
        <v>268</v>
      </c>
    </row>
    <row r="262" spans="15:31" x14ac:dyDescent="0.3">
      <c r="O262" s="80" t="s">
        <v>689</v>
      </c>
      <c r="S262"/>
      <c r="AE262" s="250">
        <v>269</v>
      </c>
    </row>
    <row r="263" spans="15:31" x14ac:dyDescent="0.3">
      <c r="O263" s="80" t="s">
        <v>183</v>
      </c>
      <c r="P263" s="80">
        <v>302</v>
      </c>
      <c r="Q263" s="80" t="s">
        <v>128</v>
      </c>
      <c r="S263"/>
      <c r="AE263" s="250">
        <v>270</v>
      </c>
    </row>
    <row r="264" spans="15:31" x14ac:dyDescent="0.3">
      <c r="O264" s="80" t="s">
        <v>690</v>
      </c>
      <c r="S264"/>
      <c r="AE264" s="250">
        <v>271</v>
      </c>
    </row>
    <row r="265" spans="15:31" x14ac:dyDescent="0.3">
      <c r="O265" s="80" t="s">
        <v>691</v>
      </c>
      <c r="S265"/>
      <c r="AE265" s="250">
        <v>272</v>
      </c>
    </row>
    <row r="266" spans="15:31" x14ac:dyDescent="0.3">
      <c r="O266" s="80" t="s">
        <v>692</v>
      </c>
      <c r="S266"/>
      <c r="AE266" s="250">
        <v>273</v>
      </c>
    </row>
    <row r="267" spans="15:31" x14ac:dyDescent="0.3">
      <c r="O267" s="80" t="s">
        <v>693</v>
      </c>
      <c r="S267"/>
      <c r="AE267" s="250">
        <v>274</v>
      </c>
    </row>
    <row r="268" spans="15:31" x14ac:dyDescent="0.3">
      <c r="O268" s="238" t="s">
        <v>69</v>
      </c>
      <c r="P268" s="80">
        <v>55</v>
      </c>
      <c r="Q268" s="80" t="s">
        <v>127</v>
      </c>
      <c r="S268"/>
      <c r="AE268" s="250">
        <v>275</v>
      </c>
    </row>
    <row r="269" spans="15:31" x14ac:dyDescent="0.3">
      <c r="O269" s="80" t="s">
        <v>694</v>
      </c>
      <c r="S269"/>
      <c r="AE269" s="250">
        <v>276</v>
      </c>
    </row>
    <row r="270" spans="15:31" x14ac:dyDescent="0.3">
      <c r="O270" s="80" t="s">
        <v>695</v>
      </c>
      <c r="S270"/>
      <c r="AE270" s="250">
        <v>277</v>
      </c>
    </row>
    <row r="271" spans="15:31" x14ac:dyDescent="0.3">
      <c r="O271" s="80" t="s">
        <v>696</v>
      </c>
      <c r="S271"/>
      <c r="AE271" s="250">
        <v>278</v>
      </c>
    </row>
    <row r="272" spans="15:31" x14ac:dyDescent="0.3">
      <c r="O272" s="80" t="s">
        <v>697</v>
      </c>
      <c r="S272"/>
      <c r="AE272" s="250">
        <v>279</v>
      </c>
    </row>
    <row r="273" spans="14:31" x14ac:dyDescent="0.3">
      <c r="O273" s="80" t="s">
        <v>698</v>
      </c>
      <c r="S273"/>
      <c r="AE273" s="250">
        <v>280</v>
      </c>
    </row>
    <row r="274" spans="14:31" x14ac:dyDescent="0.3">
      <c r="O274" s="80" t="s">
        <v>88</v>
      </c>
      <c r="S274"/>
      <c r="AE274" s="250">
        <v>281</v>
      </c>
    </row>
    <row r="275" spans="14:31" x14ac:dyDescent="0.3">
      <c r="S275"/>
      <c r="AE275" s="250">
        <v>282</v>
      </c>
    </row>
    <row r="276" spans="14:31" x14ac:dyDescent="0.3">
      <c r="S276"/>
      <c r="AE276" s="250">
        <v>283</v>
      </c>
    </row>
    <row r="277" spans="14:31" x14ac:dyDescent="0.3">
      <c r="O277" s="238"/>
      <c r="S277"/>
      <c r="AE277" s="250">
        <v>284</v>
      </c>
    </row>
    <row r="278" spans="14:31" x14ac:dyDescent="0.3">
      <c r="O278" s="238"/>
      <c r="S278"/>
      <c r="AE278" s="250">
        <v>285</v>
      </c>
    </row>
    <row r="279" spans="14:31" x14ac:dyDescent="0.3">
      <c r="N279" s="268" t="s">
        <v>533</v>
      </c>
      <c r="O279" s="268"/>
      <c r="P279" s="268"/>
      <c r="Q279" s="268"/>
      <c r="S279"/>
      <c r="AE279" s="250">
        <v>286</v>
      </c>
    </row>
    <row r="280" spans="14:31" x14ac:dyDescent="0.3">
      <c r="N280" s="268"/>
      <c r="O280" s="268" t="s">
        <v>532</v>
      </c>
      <c r="P280" s="268">
        <v>15</v>
      </c>
      <c r="Q280" s="268" t="s">
        <v>134</v>
      </c>
      <c r="S280"/>
      <c r="AE280" s="250">
        <v>287</v>
      </c>
    </row>
    <row r="281" spans="14:31" x14ac:dyDescent="0.3">
      <c r="N281" s="268"/>
      <c r="O281" s="268" t="s">
        <v>543</v>
      </c>
      <c r="P281" s="268">
        <v>126</v>
      </c>
      <c r="Q281" s="268" t="s">
        <v>127</v>
      </c>
      <c r="S281"/>
      <c r="AE281" s="250">
        <v>288</v>
      </c>
    </row>
    <row r="282" spans="14:31" x14ac:dyDescent="0.3">
      <c r="N282" s="268"/>
      <c r="O282" s="270" t="s">
        <v>170</v>
      </c>
      <c r="P282" s="268" t="s">
        <v>619</v>
      </c>
      <c r="Q282" s="268" t="s">
        <v>128</v>
      </c>
      <c r="S282"/>
      <c r="AE282" s="250">
        <v>289</v>
      </c>
    </row>
    <row r="283" spans="14:31" x14ac:dyDescent="0.3">
      <c r="N283" s="268"/>
      <c r="O283" s="270" t="s">
        <v>651</v>
      </c>
      <c r="P283" s="268"/>
      <c r="Q283" s="268" t="s">
        <v>128</v>
      </c>
      <c r="S283"/>
      <c r="AE283" s="250">
        <v>290</v>
      </c>
    </row>
    <row r="284" spans="14:31" x14ac:dyDescent="0.3">
      <c r="N284" s="268"/>
      <c r="O284" s="270" t="s">
        <v>653</v>
      </c>
      <c r="P284" s="268">
        <v>12</v>
      </c>
      <c r="Q284" s="268" t="s">
        <v>127</v>
      </c>
      <c r="S284"/>
      <c r="AE284" s="250">
        <v>291</v>
      </c>
    </row>
    <row r="285" spans="14:31" x14ac:dyDescent="0.3">
      <c r="N285" s="268"/>
      <c r="O285" s="268" t="s">
        <v>654</v>
      </c>
      <c r="P285" s="268">
        <v>137</v>
      </c>
      <c r="Q285" s="268" t="s">
        <v>127</v>
      </c>
      <c r="S285"/>
      <c r="AE285" s="250">
        <v>292</v>
      </c>
    </row>
    <row r="286" spans="14:31" x14ac:dyDescent="0.3">
      <c r="S286"/>
      <c r="AE286" s="250">
        <v>293</v>
      </c>
    </row>
    <row r="287" spans="14:31" x14ac:dyDescent="0.3">
      <c r="S287"/>
      <c r="AE287" s="250">
        <v>294</v>
      </c>
    </row>
    <row r="288" spans="14:31" x14ac:dyDescent="0.3">
      <c r="S288"/>
      <c r="AE288" s="250">
        <v>295</v>
      </c>
    </row>
    <row r="289" spans="14:31" x14ac:dyDescent="0.3">
      <c r="O289" s="238"/>
      <c r="S289"/>
      <c r="AE289" s="250">
        <v>296</v>
      </c>
    </row>
    <row r="290" spans="14:31" x14ac:dyDescent="0.3">
      <c r="S290"/>
      <c r="AE290" s="250">
        <v>297</v>
      </c>
    </row>
    <row r="291" spans="14:31" x14ac:dyDescent="0.3">
      <c r="S291"/>
      <c r="AE291" s="250">
        <v>298</v>
      </c>
    </row>
    <row r="292" spans="14:31" x14ac:dyDescent="0.3">
      <c r="S292"/>
      <c r="AE292" s="250">
        <v>299</v>
      </c>
    </row>
    <row r="293" spans="14:31" x14ac:dyDescent="0.3">
      <c r="S293"/>
      <c r="AE293" s="250">
        <v>300</v>
      </c>
    </row>
    <row r="294" spans="14:31" x14ac:dyDescent="0.3">
      <c r="O294" s="238"/>
      <c r="S294"/>
      <c r="AE294" s="250">
        <v>301</v>
      </c>
    </row>
    <row r="295" spans="14:31" x14ac:dyDescent="0.3">
      <c r="O295" s="238"/>
      <c r="S295"/>
      <c r="AE295" s="250">
        <v>302</v>
      </c>
    </row>
    <row r="296" spans="14:31" x14ac:dyDescent="0.3">
      <c r="S296"/>
      <c r="AE296" s="250">
        <v>303</v>
      </c>
    </row>
    <row r="297" spans="14:31" x14ac:dyDescent="0.3">
      <c r="S297"/>
      <c r="AE297" s="250">
        <v>304</v>
      </c>
    </row>
    <row r="298" spans="14:31" x14ac:dyDescent="0.3">
      <c r="S298"/>
      <c r="AE298" s="250">
        <v>305</v>
      </c>
    </row>
    <row r="299" spans="14:31" x14ac:dyDescent="0.3">
      <c r="S299"/>
      <c r="AE299" s="250">
        <v>306</v>
      </c>
    </row>
    <row r="300" spans="14:31" x14ac:dyDescent="0.3">
      <c r="S300"/>
      <c r="AE300" s="250">
        <v>307</v>
      </c>
    </row>
    <row r="301" spans="14:31" x14ac:dyDescent="0.3">
      <c r="S301"/>
      <c r="AE301" s="250">
        <v>308</v>
      </c>
    </row>
    <row r="302" spans="14:31" x14ac:dyDescent="0.3">
      <c r="O302" s="238"/>
      <c r="S302"/>
      <c r="AE302" s="250">
        <v>309</v>
      </c>
    </row>
    <row r="303" spans="14:31" x14ac:dyDescent="0.3">
      <c r="S303"/>
      <c r="AE303" s="250">
        <v>310</v>
      </c>
    </row>
    <row r="304" spans="14:31" x14ac:dyDescent="0.3">
      <c r="N304" s="268" t="s">
        <v>521</v>
      </c>
      <c r="O304" s="268"/>
      <c r="P304" s="268"/>
      <c r="Q304" s="268"/>
      <c r="S304"/>
      <c r="AE304" s="250">
        <v>311</v>
      </c>
    </row>
    <row r="305" spans="14:31" x14ac:dyDescent="0.3">
      <c r="N305" s="268"/>
      <c r="O305" s="268" t="s">
        <v>563</v>
      </c>
      <c r="P305" s="268">
        <v>75</v>
      </c>
      <c r="Q305" s="268" t="s">
        <v>128</v>
      </c>
      <c r="S305"/>
      <c r="AE305" s="250">
        <v>312</v>
      </c>
    </row>
    <row r="306" spans="14:31" x14ac:dyDescent="0.3">
      <c r="N306" s="268"/>
      <c r="O306" s="268" t="s">
        <v>574</v>
      </c>
      <c r="P306" s="268">
        <v>75</v>
      </c>
      <c r="Q306" s="268" t="s">
        <v>128</v>
      </c>
      <c r="S306"/>
      <c r="AE306" s="250">
        <v>313</v>
      </c>
    </row>
    <row r="307" spans="14:31" x14ac:dyDescent="0.3">
      <c r="N307" s="268"/>
      <c r="O307" s="270" t="s">
        <v>611</v>
      </c>
      <c r="P307" s="268">
        <v>75</v>
      </c>
      <c r="Q307" s="268" t="s">
        <v>128</v>
      </c>
      <c r="S307"/>
      <c r="AE307" s="250">
        <v>314</v>
      </c>
    </row>
    <row r="308" spans="14:31" x14ac:dyDescent="0.3">
      <c r="N308" s="268"/>
      <c r="O308" s="270" t="s">
        <v>613</v>
      </c>
      <c r="P308" s="268">
        <v>75</v>
      </c>
      <c r="Q308" s="268" t="s">
        <v>128</v>
      </c>
      <c r="S308"/>
      <c r="AE308" s="250">
        <v>315</v>
      </c>
    </row>
    <row r="309" spans="14:31" x14ac:dyDescent="0.3">
      <c r="N309" s="268"/>
      <c r="O309" s="270" t="s">
        <v>630</v>
      </c>
      <c r="P309" s="268">
        <v>75</v>
      </c>
      <c r="Q309" s="268" t="s">
        <v>128</v>
      </c>
      <c r="S309"/>
      <c r="AE309" s="250">
        <v>316</v>
      </c>
    </row>
    <row r="310" spans="14:31" x14ac:dyDescent="0.3">
      <c r="N310" s="268"/>
      <c r="O310" s="270" t="s">
        <v>633</v>
      </c>
      <c r="P310" s="268">
        <v>75</v>
      </c>
      <c r="Q310" s="268" t="s">
        <v>128</v>
      </c>
      <c r="S310"/>
      <c r="AE310" s="250">
        <v>317</v>
      </c>
    </row>
    <row r="311" spans="14:31" x14ac:dyDescent="0.3">
      <c r="N311" s="268"/>
      <c r="O311" s="270" t="s">
        <v>640</v>
      </c>
      <c r="P311" s="268">
        <v>75</v>
      </c>
      <c r="Q311" s="268" t="s">
        <v>128</v>
      </c>
      <c r="S311"/>
      <c r="AE311" s="250">
        <v>318</v>
      </c>
    </row>
    <row r="312" spans="14:31" x14ac:dyDescent="0.3">
      <c r="N312" s="268"/>
      <c r="O312" s="270" t="s">
        <v>645</v>
      </c>
      <c r="P312" s="268">
        <v>75</v>
      </c>
      <c r="Q312" s="268" t="s">
        <v>128</v>
      </c>
      <c r="S312"/>
      <c r="AE312" s="250">
        <v>319</v>
      </c>
    </row>
    <row r="313" spans="14:31" x14ac:dyDescent="0.3">
      <c r="O313" s="238"/>
      <c r="S313"/>
      <c r="AE313" s="250">
        <v>320</v>
      </c>
    </row>
    <row r="314" spans="14:31" x14ac:dyDescent="0.3">
      <c r="N314" s="268" t="s">
        <v>536</v>
      </c>
      <c r="O314" s="270"/>
      <c r="P314" s="268"/>
      <c r="Q314" s="268"/>
      <c r="S314"/>
      <c r="AE314" s="250">
        <v>321</v>
      </c>
    </row>
    <row r="315" spans="14:31" x14ac:dyDescent="0.3">
      <c r="N315" s="268"/>
      <c r="O315" s="268" t="s">
        <v>538</v>
      </c>
      <c r="P315" s="268">
        <v>65</v>
      </c>
      <c r="Q315" s="268" t="s">
        <v>127</v>
      </c>
      <c r="S315"/>
      <c r="AE315" s="250">
        <v>322</v>
      </c>
    </row>
    <row r="316" spans="14:31" x14ac:dyDescent="0.3">
      <c r="N316" s="268"/>
      <c r="O316" s="268" t="s">
        <v>540</v>
      </c>
      <c r="P316" s="268">
        <v>90</v>
      </c>
      <c r="Q316" s="268" t="s">
        <v>134</v>
      </c>
      <c r="S316"/>
      <c r="AE316" s="250">
        <v>323</v>
      </c>
    </row>
    <row r="317" spans="14:31" x14ac:dyDescent="0.3">
      <c r="S317"/>
      <c r="AE317" s="250">
        <v>324</v>
      </c>
    </row>
    <row r="318" spans="14:31" x14ac:dyDescent="0.3">
      <c r="S318"/>
      <c r="AE318" s="250">
        <v>325</v>
      </c>
    </row>
    <row r="319" spans="14:31" x14ac:dyDescent="0.3">
      <c r="S319"/>
      <c r="AE319" s="250">
        <v>326</v>
      </c>
    </row>
    <row r="320" spans="14:31" x14ac:dyDescent="0.3">
      <c r="S320"/>
      <c r="AE320" s="250">
        <v>327</v>
      </c>
    </row>
    <row r="321" spans="19:31" x14ac:dyDescent="0.3">
      <c r="S321"/>
      <c r="AE321" s="250">
        <v>328</v>
      </c>
    </row>
    <row r="322" spans="19:31" x14ac:dyDescent="0.3">
      <c r="S322"/>
      <c r="AE322" s="250">
        <v>329</v>
      </c>
    </row>
    <row r="323" spans="19:31" x14ac:dyDescent="0.3">
      <c r="S323"/>
      <c r="AE323" s="250">
        <v>330</v>
      </c>
    </row>
    <row r="324" spans="19:31" x14ac:dyDescent="0.3">
      <c r="S324"/>
      <c r="AE324" s="250">
        <v>331</v>
      </c>
    </row>
    <row r="325" spans="19:31" x14ac:dyDescent="0.3">
      <c r="S325"/>
      <c r="AE325" s="250">
        <v>332</v>
      </c>
    </row>
    <row r="326" spans="19:31" x14ac:dyDescent="0.3">
      <c r="S326"/>
      <c r="AE326" s="250">
        <v>333</v>
      </c>
    </row>
    <row r="327" spans="19:31" x14ac:dyDescent="0.3">
      <c r="S327"/>
      <c r="AE327" s="250">
        <v>334</v>
      </c>
    </row>
    <row r="328" spans="19:31" x14ac:dyDescent="0.3">
      <c r="S328"/>
      <c r="AE328" s="250">
        <v>335</v>
      </c>
    </row>
    <row r="329" spans="19:31" x14ac:dyDescent="0.3">
      <c r="S329"/>
      <c r="AE329" s="250">
        <v>336</v>
      </c>
    </row>
    <row r="330" spans="19:31" x14ac:dyDescent="0.3">
      <c r="S330"/>
      <c r="AE330" s="250">
        <v>337</v>
      </c>
    </row>
    <row r="331" spans="19:31" x14ac:dyDescent="0.3">
      <c r="S331"/>
      <c r="AE331" s="250">
        <v>338</v>
      </c>
    </row>
    <row r="332" spans="19:31" x14ac:dyDescent="0.3">
      <c r="S332"/>
      <c r="AE332" s="250">
        <v>339</v>
      </c>
    </row>
    <row r="333" spans="19:31" x14ac:dyDescent="0.3">
      <c r="S333"/>
      <c r="AE333" s="250">
        <v>340</v>
      </c>
    </row>
    <row r="334" spans="19:31" x14ac:dyDescent="0.3">
      <c r="S334"/>
      <c r="AE334" s="250">
        <v>341</v>
      </c>
    </row>
    <row r="335" spans="19:31" x14ac:dyDescent="0.3">
      <c r="S335"/>
      <c r="AE335" s="250">
        <v>342</v>
      </c>
    </row>
    <row r="336" spans="19:31" x14ac:dyDescent="0.3">
      <c r="S336"/>
      <c r="AE336" s="250">
        <v>343</v>
      </c>
    </row>
    <row r="337" spans="19:31" x14ac:dyDescent="0.3">
      <c r="S337"/>
      <c r="AE337" s="250">
        <v>344</v>
      </c>
    </row>
    <row r="338" spans="19:31" x14ac:dyDescent="0.3">
      <c r="S338"/>
      <c r="AE338" s="250">
        <v>345</v>
      </c>
    </row>
    <row r="339" spans="19:31" x14ac:dyDescent="0.3">
      <c r="S339"/>
      <c r="AE339" s="250">
        <v>346</v>
      </c>
    </row>
    <row r="340" spans="19:31" x14ac:dyDescent="0.3">
      <c r="S340"/>
      <c r="AE340" s="250">
        <v>347</v>
      </c>
    </row>
    <row r="341" spans="19:31" x14ac:dyDescent="0.3">
      <c r="S341"/>
      <c r="AE341" s="250">
        <v>348</v>
      </c>
    </row>
    <row r="342" spans="19:31" x14ac:dyDescent="0.3">
      <c r="S342"/>
      <c r="AE342" s="250">
        <v>349</v>
      </c>
    </row>
    <row r="343" spans="19:31" x14ac:dyDescent="0.3">
      <c r="S343"/>
      <c r="AE343" s="250">
        <v>350</v>
      </c>
    </row>
    <row r="344" spans="19:31" x14ac:dyDescent="0.3">
      <c r="S344"/>
      <c r="AE344" s="250">
        <v>351</v>
      </c>
    </row>
    <row r="345" spans="19:31" x14ac:dyDescent="0.3">
      <c r="S345"/>
      <c r="AE345" s="250">
        <v>352</v>
      </c>
    </row>
    <row r="346" spans="19:31" x14ac:dyDescent="0.3">
      <c r="S346"/>
      <c r="AE346" s="250">
        <v>353</v>
      </c>
    </row>
    <row r="347" spans="19:31" x14ac:dyDescent="0.3">
      <c r="S347"/>
      <c r="AE347" s="250">
        <v>354</v>
      </c>
    </row>
    <row r="348" spans="19:31" x14ac:dyDescent="0.3">
      <c r="S348"/>
      <c r="AE348" s="250">
        <v>355</v>
      </c>
    </row>
    <row r="349" spans="19:31" x14ac:dyDescent="0.3">
      <c r="S349"/>
      <c r="AE349" s="250">
        <v>356</v>
      </c>
    </row>
    <row r="350" spans="19:31" x14ac:dyDescent="0.3">
      <c r="S350"/>
      <c r="AE350" s="250">
        <v>357</v>
      </c>
    </row>
    <row r="351" spans="19:31" x14ac:dyDescent="0.3">
      <c r="S351"/>
      <c r="AE351" s="250">
        <v>358</v>
      </c>
    </row>
    <row r="352" spans="19:31" x14ac:dyDescent="0.3">
      <c r="S352"/>
      <c r="AE352" s="250">
        <v>359</v>
      </c>
    </row>
    <row r="353" spans="19:31" x14ac:dyDescent="0.3">
      <c r="S353"/>
      <c r="AE353" s="250">
        <v>360</v>
      </c>
    </row>
    <row r="354" spans="19:31" x14ac:dyDescent="0.3">
      <c r="S354"/>
      <c r="AE354" s="250">
        <v>361</v>
      </c>
    </row>
    <row r="355" spans="19:31" x14ac:dyDescent="0.3">
      <c r="S355"/>
      <c r="AE355" s="250">
        <v>362</v>
      </c>
    </row>
    <row r="356" spans="19:31" x14ac:dyDescent="0.3">
      <c r="S356"/>
      <c r="AE356" s="250">
        <v>363</v>
      </c>
    </row>
    <row r="357" spans="19:31" x14ac:dyDescent="0.3">
      <c r="S357"/>
      <c r="AE357" s="250">
        <v>364</v>
      </c>
    </row>
    <row r="358" spans="19:31" x14ac:dyDescent="0.3">
      <c r="S358"/>
      <c r="AE358" s="250">
        <v>365</v>
      </c>
    </row>
    <row r="359" spans="19:31" x14ac:dyDescent="0.3">
      <c r="S359"/>
      <c r="AE359" s="250">
        <v>366</v>
      </c>
    </row>
    <row r="360" spans="19:31" x14ac:dyDescent="0.3">
      <c r="S360"/>
      <c r="AE360" s="250">
        <v>367</v>
      </c>
    </row>
    <row r="361" spans="19:31" x14ac:dyDescent="0.3">
      <c r="S361"/>
      <c r="AE361" s="250">
        <v>368</v>
      </c>
    </row>
    <row r="362" spans="19:31" x14ac:dyDescent="0.3">
      <c r="S362"/>
      <c r="AE362" s="250">
        <v>369</v>
      </c>
    </row>
    <row r="363" spans="19:31" x14ac:dyDescent="0.3">
      <c r="S363"/>
      <c r="AE363" s="250">
        <v>370</v>
      </c>
    </row>
    <row r="364" spans="19:31" x14ac:dyDescent="0.3">
      <c r="S364"/>
      <c r="AE364" s="250">
        <v>371</v>
      </c>
    </row>
    <row r="365" spans="19:31" x14ac:dyDescent="0.3">
      <c r="S365"/>
      <c r="AE365" s="250">
        <v>372</v>
      </c>
    </row>
    <row r="366" spans="19:31" x14ac:dyDescent="0.3">
      <c r="S366"/>
      <c r="AE366" s="250">
        <v>373</v>
      </c>
    </row>
    <row r="367" spans="19:31" x14ac:dyDescent="0.3">
      <c r="S367"/>
      <c r="AE367" s="250">
        <v>374</v>
      </c>
    </row>
    <row r="368" spans="19:31" x14ac:dyDescent="0.3">
      <c r="S368"/>
      <c r="AE368" s="250">
        <v>375</v>
      </c>
    </row>
    <row r="369" spans="19:31" x14ac:dyDescent="0.3">
      <c r="S369"/>
      <c r="AE369" s="250">
        <v>376</v>
      </c>
    </row>
    <row r="370" spans="19:31" x14ac:dyDescent="0.3">
      <c r="S370"/>
      <c r="AE370" s="250">
        <v>377</v>
      </c>
    </row>
    <row r="371" spans="19:31" x14ac:dyDescent="0.3">
      <c r="S371"/>
      <c r="AE371" s="250">
        <v>378</v>
      </c>
    </row>
    <row r="372" spans="19:31" x14ac:dyDescent="0.3">
      <c r="S372"/>
      <c r="AE372" s="250">
        <v>379</v>
      </c>
    </row>
    <row r="373" spans="19:31" x14ac:dyDescent="0.3">
      <c r="S373"/>
      <c r="AE373" s="250">
        <v>380</v>
      </c>
    </row>
    <row r="374" spans="19:31" x14ac:dyDescent="0.3">
      <c r="S374"/>
      <c r="AE374" s="250">
        <v>381</v>
      </c>
    </row>
    <row r="375" spans="19:31" x14ac:dyDescent="0.3">
      <c r="S375"/>
      <c r="AE375" s="250">
        <v>382</v>
      </c>
    </row>
    <row r="376" spans="19:31" x14ac:dyDescent="0.3">
      <c r="S376"/>
      <c r="AE376" s="250">
        <v>383</v>
      </c>
    </row>
    <row r="377" spans="19:31" x14ac:dyDescent="0.3">
      <c r="S377"/>
      <c r="AE377" s="250">
        <v>384</v>
      </c>
    </row>
    <row r="378" spans="19:31" x14ac:dyDescent="0.3">
      <c r="S378"/>
      <c r="AE378" s="250">
        <v>385</v>
      </c>
    </row>
    <row r="379" spans="19:31" x14ac:dyDescent="0.3">
      <c r="S379"/>
      <c r="AE379" s="250">
        <v>386</v>
      </c>
    </row>
    <row r="380" spans="19:31" x14ac:dyDescent="0.3">
      <c r="S380"/>
      <c r="AE380" s="250">
        <v>387</v>
      </c>
    </row>
    <row r="381" spans="19:31" x14ac:dyDescent="0.3">
      <c r="S381"/>
      <c r="AE381" s="250">
        <v>388</v>
      </c>
    </row>
    <row r="382" spans="19:31" x14ac:dyDescent="0.3">
      <c r="S382"/>
      <c r="AE382" s="250">
        <v>389</v>
      </c>
    </row>
    <row r="383" spans="19:31" x14ac:dyDescent="0.3">
      <c r="S383"/>
      <c r="AE383" s="250">
        <v>390</v>
      </c>
    </row>
    <row r="384" spans="19:31" x14ac:dyDescent="0.3">
      <c r="S384"/>
      <c r="AE384" s="250">
        <v>391</v>
      </c>
    </row>
    <row r="385" spans="19:31" x14ac:dyDescent="0.3">
      <c r="S385"/>
      <c r="AE385" s="250">
        <v>392</v>
      </c>
    </row>
    <row r="386" spans="19:31" x14ac:dyDescent="0.3">
      <c r="S386"/>
      <c r="AE386" s="250">
        <v>393</v>
      </c>
    </row>
    <row r="387" spans="19:31" x14ac:dyDescent="0.3">
      <c r="S387"/>
      <c r="AE387" s="250">
        <v>394</v>
      </c>
    </row>
    <row r="388" spans="19:31" x14ac:dyDescent="0.3">
      <c r="S388"/>
      <c r="AE388" s="250">
        <v>395</v>
      </c>
    </row>
    <row r="389" spans="19:31" x14ac:dyDescent="0.3">
      <c r="S389"/>
      <c r="AE389" s="250">
        <v>396</v>
      </c>
    </row>
    <row r="390" spans="19:31" x14ac:dyDescent="0.3">
      <c r="S390"/>
      <c r="AE390" s="250">
        <v>397</v>
      </c>
    </row>
    <row r="391" spans="19:31" x14ac:dyDescent="0.3">
      <c r="S391"/>
      <c r="AE391" s="250">
        <v>398</v>
      </c>
    </row>
    <row r="392" spans="19:31" x14ac:dyDescent="0.3">
      <c r="S392"/>
      <c r="AE392" s="250">
        <v>399</v>
      </c>
    </row>
    <row r="393" spans="19:31" x14ac:dyDescent="0.3">
      <c r="S393"/>
      <c r="AE393" s="250">
        <v>400</v>
      </c>
    </row>
    <row r="394" spans="19:31" x14ac:dyDescent="0.3">
      <c r="S394"/>
      <c r="AE394" s="250">
        <v>401</v>
      </c>
    </row>
    <row r="395" spans="19:31" x14ac:dyDescent="0.3">
      <c r="S395"/>
      <c r="AE395" s="250">
        <v>402</v>
      </c>
    </row>
    <row r="396" spans="19:31" x14ac:dyDescent="0.3">
      <c r="S396"/>
      <c r="AE396" s="250">
        <v>403</v>
      </c>
    </row>
    <row r="397" spans="19:31" x14ac:dyDescent="0.3">
      <c r="S397"/>
      <c r="AE397" s="250">
        <v>404</v>
      </c>
    </row>
    <row r="398" spans="19:31" x14ac:dyDescent="0.3">
      <c r="S398"/>
      <c r="AE398" s="250">
        <v>405</v>
      </c>
    </row>
    <row r="399" spans="19:31" x14ac:dyDescent="0.3">
      <c r="S399"/>
      <c r="AE399" s="250">
        <v>406</v>
      </c>
    </row>
    <row r="400" spans="19:31" x14ac:dyDescent="0.3">
      <c r="S400"/>
      <c r="AE400" s="250">
        <v>407</v>
      </c>
    </row>
    <row r="401" spans="19:31" x14ac:dyDescent="0.3">
      <c r="S401"/>
      <c r="AE401" s="250">
        <v>408</v>
      </c>
    </row>
    <row r="402" spans="19:31" x14ac:dyDescent="0.3">
      <c r="S402"/>
      <c r="AE402" s="250">
        <v>409</v>
      </c>
    </row>
    <row r="403" spans="19:31" x14ac:dyDescent="0.3">
      <c r="S403"/>
      <c r="AE403" s="250">
        <v>410</v>
      </c>
    </row>
    <row r="404" spans="19:31" x14ac:dyDescent="0.3">
      <c r="S404"/>
      <c r="AE404" s="250">
        <v>411</v>
      </c>
    </row>
    <row r="405" spans="19:31" x14ac:dyDescent="0.3">
      <c r="S405"/>
      <c r="AE405" s="250">
        <v>412</v>
      </c>
    </row>
    <row r="406" spans="19:31" x14ac:dyDescent="0.3">
      <c r="S406"/>
      <c r="AE406" s="250">
        <v>413</v>
      </c>
    </row>
    <row r="407" spans="19:31" x14ac:dyDescent="0.3">
      <c r="S407"/>
      <c r="AE407" s="250">
        <v>414</v>
      </c>
    </row>
    <row r="408" spans="19:31" x14ac:dyDescent="0.3">
      <c r="S408"/>
      <c r="AE408" s="250">
        <v>415</v>
      </c>
    </row>
    <row r="409" spans="19:31" x14ac:dyDescent="0.3">
      <c r="S409"/>
      <c r="AE409" s="250">
        <v>416</v>
      </c>
    </row>
    <row r="410" spans="19:31" x14ac:dyDescent="0.3">
      <c r="S410"/>
      <c r="AE410" s="250">
        <v>417</v>
      </c>
    </row>
    <row r="411" spans="19:31" x14ac:dyDescent="0.3">
      <c r="S411"/>
      <c r="AE411" s="250">
        <v>418</v>
      </c>
    </row>
    <row r="412" spans="19:31" x14ac:dyDescent="0.3">
      <c r="S412"/>
      <c r="AE412" s="250">
        <v>419</v>
      </c>
    </row>
    <row r="413" spans="19:31" x14ac:dyDescent="0.3">
      <c r="S413"/>
      <c r="AE413" s="250">
        <v>420</v>
      </c>
    </row>
    <row r="414" spans="19:31" x14ac:dyDescent="0.3">
      <c r="S414"/>
      <c r="AE414" s="250">
        <v>421</v>
      </c>
    </row>
    <row r="415" spans="19:31" x14ac:dyDescent="0.3">
      <c r="S415"/>
      <c r="AE415" s="250">
        <v>422</v>
      </c>
    </row>
    <row r="416" spans="19:31" x14ac:dyDescent="0.3">
      <c r="S416"/>
      <c r="AE416" s="250">
        <v>423</v>
      </c>
    </row>
    <row r="417" spans="19:31" x14ac:dyDescent="0.3">
      <c r="S417"/>
      <c r="AE417" s="250">
        <v>424</v>
      </c>
    </row>
    <row r="418" spans="19:31" x14ac:dyDescent="0.3">
      <c r="S418"/>
      <c r="AE418" s="250">
        <v>425</v>
      </c>
    </row>
    <row r="419" spans="19:31" x14ac:dyDescent="0.3">
      <c r="S419"/>
      <c r="AE419" s="250">
        <v>426</v>
      </c>
    </row>
    <row r="420" spans="19:31" x14ac:dyDescent="0.3">
      <c r="S420"/>
      <c r="AE420" s="250">
        <v>427</v>
      </c>
    </row>
    <row r="421" spans="19:31" x14ac:dyDescent="0.3">
      <c r="S421"/>
      <c r="AE421" s="250">
        <v>428</v>
      </c>
    </row>
    <row r="422" spans="19:31" x14ac:dyDescent="0.3">
      <c r="S422"/>
      <c r="AE422" s="250">
        <v>429</v>
      </c>
    </row>
    <row r="423" spans="19:31" x14ac:dyDescent="0.3">
      <c r="S423"/>
      <c r="AE423" s="250">
        <v>430</v>
      </c>
    </row>
    <row r="424" spans="19:31" x14ac:dyDescent="0.3">
      <c r="S424"/>
      <c r="AE424" s="250">
        <v>431</v>
      </c>
    </row>
    <row r="425" spans="19:31" x14ac:dyDescent="0.3">
      <c r="S425"/>
      <c r="AE425" s="250">
        <v>432</v>
      </c>
    </row>
    <row r="426" spans="19:31" x14ac:dyDescent="0.3">
      <c r="S426"/>
      <c r="AE426" s="250">
        <v>433</v>
      </c>
    </row>
    <row r="427" spans="19:31" x14ac:dyDescent="0.3">
      <c r="S427"/>
      <c r="AE427" s="250">
        <v>434</v>
      </c>
    </row>
    <row r="428" spans="19:31" x14ac:dyDescent="0.3">
      <c r="S428"/>
      <c r="AE428" s="250">
        <v>435</v>
      </c>
    </row>
    <row r="429" spans="19:31" x14ac:dyDescent="0.3">
      <c r="S429"/>
      <c r="AE429" s="250">
        <v>436</v>
      </c>
    </row>
    <row r="430" spans="19:31" x14ac:dyDescent="0.3">
      <c r="S430"/>
      <c r="AE430" s="250">
        <v>437</v>
      </c>
    </row>
    <row r="431" spans="19:31" x14ac:dyDescent="0.3">
      <c r="S431"/>
      <c r="AE431" s="250">
        <v>438</v>
      </c>
    </row>
    <row r="432" spans="19:31" x14ac:dyDescent="0.3">
      <c r="S432"/>
      <c r="AE432" s="250">
        <v>439</v>
      </c>
    </row>
    <row r="433" spans="19:31" x14ac:dyDescent="0.3">
      <c r="S433"/>
      <c r="AE433" s="250">
        <v>440</v>
      </c>
    </row>
    <row r="434" spans="19:31" x14ac:dyDescent="0.3">
      <c r="S434"/>
      <c r="AE434" s="250">
        <v>441</v>
      </c>
    </row>
    <row r="435" spans="19:31" x14ac:dyDescent="0.3">
      <c r="S435"/>
      <c r="AE435" s="250">
        <v>442</v>
      </c>
    </row>
    <row r="436" spans="19:31" x14ac:dyDescent="0.3">
      <c r="S436"/>
      <c r="AE436" s="250">
        <v>443</v>
      </c>
    </row>
    <row r="437" spans="19:31" x14ac:dyDescent="0.3">
      <c r="S437"/>
      <c r="AE437" s="250">
        <v>444</v>
      </c>
    </row>
    <row r="438" spans="19:31" x14ac:dyDescent="0.3">
      <c r="S438"/>
      <c r="AE438" s="250">
        <v>445</v>
      </c>
    </row>
    <row r="439" spans="19:31" x14ac:dyDescent="0.3">
      <c r="S439"/>
      <c r="AE439" s="250">
        <v>446</v>
      </c>
    </row>
    <row r="440" spans="19:31" x14ac:dyDescent="0.3">
      <c r="S440"/>
      <c r="AE440" s="250">
        <v>447</v>
      </c>
    </row>
    <row r="441" spans="19:31" x14ac:dyDescent="0.3">
      <c r="S441"/>
      <c r="AE441" s="250">
        <v>448</v>
      </c>
    </row>
    <row r="442" spans="19:31" x14ac:dyDescent="0.3">
      <c r="S442"/>
      <c r="AE442" s="250">
        <v>449</v>
      </c>
    </row>
    <row r="443" spans="19:31" x14ac:dyDescent="0.3">
      <c r="S443"/>
      <c r="AE443" s="250">
        <v>450</v>
      </c>
    </row>
    <row r="444" spans="19:31" x14ac:dyDescent="0.3">
      <c r="S444"/>
      <c r="AE444" s="250">
        <v>451</v>
      </c>
    </row>
    <row r="445" spans="19:31" x14ac:dyDescent="0.3">
      <c r="S445"/>
      <c r="AE445" s="250">
        <v>452</v>
      </c>
    </row>
    <row r="446" spans="19:31" x14ac:dyDescent="0.3">
      <c r="S446"/>
      <c r="AE446" s="250">
        <v>453</v>
      </c>
    </row>
    <row r="447" spans="19:31" x14ac:dyDescent="0.3">
      <c r="S447"/>
      <c r="AE447" s="250">
        <v>454</v>
      </c>
    </row>
    <row r="448" spans="19:31" x14ac:dyDescent="0.3">
      <c r="S448"/>
      <c r="AE448" s="250">
        <v>455</v>
      </c>
    </row>
    <row r="449" spans="19:31" x14ac:dyDescent="0.3">
      <c r="S449"/>
      <c r="AE449" s="250">
        <v>456</v>
      </c>
    </row>
    <row r="450" spans="19:31" x14ac:dyDescent="0.3">
      <c r="S450"/>
      <c r="AE450" s="250">
        <v>457</v>
      </c>
    </row>
    <row r="451" spans="19:31" x14ac:dyDescent="0.3">
      <c r="S451"/>
      <c r="AE451" s="250">
        <v>458</v>
      </c>
    </row>
    <row r="452" spans="19:31" x14ac:dyDescent="0.3">
      <c r="S452"/>
      <c r="AE452" s="250">
        <v>459</v>
      </c>
    </row>
    <row r="453" spans="19:31" x14ac:dyDescent="0.3">
      <c r="S453"/>
      <c r="AE453" s="250">
        <v>460</v>
      </c>
    </row>
    <row r="454" spans="19:31" x14ac:dyDescent="0.3">
      <c r="S454"/>
      <c r="AE454" s="250">
        <v>461</v>
      </c>
    </row>
    <row r="455" spans="19:31" x14ac:dyDescent="0.3">
      <c r="S455"/>
      <c r="AE455" s="250">
        <v>462</v>
      </c>
    </row>
    <row r="456" spans="19:31" x14ac:dyDescent="0.3">
      <c r="S456"/>
      <c r="AE456" s="250">
        <v>463</v>
      </c>
    </row>
    <row r="457" spans="19:31" x14ac:dyDescent="0.3">
      <c r="S457"/>
      <c r="AE457" s="250">
        <v>464</v>
      </c>
    </row>
    <row r="458" spans="19:31" x14ac:dyDescent="0.3">
      <c r="S458"/>
      <c r="AE458" s="250">
        <v>465</v>
      </c>
    </row>
    <row r="459" spans="19:31" x14ac:dyDescent="0.3">
      <c r="S459"/>
      <c r="AE459" s="250">
        <v>466</v>
      </c>
    </row>
    <row r="460" spans="19:31" x14ac:dyDescent="0.3">
      <c r="S460"/>
      <c r="AE460" s="250">
        <v>467</v>
      </c>
    </row>
    <row r="461" spans="19:31" x14ac:dyDescent="0.3">
      <c r="S461"/>
      <c r="AE461" s="250">
        <v>468</v>
      </c>
    </row>
    <row r="462" spans="19:31" x14ac:dyDescent="0.3">
      <c r="S462"/>
      <c r="AE462" s="250">
        <v>469</v>
      </c>
    </row>
    <row r="463" spans="19:31" x14ac:dyDescent="0.3">
      <c r="S463"/>
      <c r="AE463" s="250">
        <v>470</v>
      </c>
    </row>
    <row r="464" spans="19:31" x14ac:dyDescent="0.3">
      <c r="S464"/>
      <c r="AE464" s="250">
        <v>471</v>
      </c>
    </row>
    <row r="465" spans="19:31" x14ac:dyDescent="0.3">
      <c r="S465"/>
      <c r="AE465" s="250">
        <v>472</v>
      </c>
    </row>
    <row r="466" spans="19:31" x14ac:dyDescent="0.3">
      <c r="S466"/>
      <c r="AE466" s="250">
        <v>473</v>
      </c>
    </row>
    <row r="467" spans="19:31" x14ac:dyDescent="0.3">
      <c r="S467"/>
      <c r="AE467" s="250">
        <v>474</v>
      </c>
    </row>
    <row r="468" spans="19:31" x14ac:dyDescent="0.3">
      <c r="S468"/>
      <c r="AE468" s="250">
        <v>475</v>
      </c>
    </row>
    <row r="469" spans="19:31" x14ac:dyDescent="0.3">
      <c r="S469"/>
      <c r="AE469" s="250">
        <v>476</v>
      </c>
    </row>
    <row r="470" spans="19:31" x14ac:dyDescent="0.3">
      <c r="S470"/>
      <c r="AE470" s="250">
        <v>477</v>
      </c>
    </row>
    <row r="471" spans="19:31" x14ac:dyDescent="0.3">
      <c r="S471"/>
      <c r="AE471" s="250">
        <v>478</v>
      </c>
    </row>
    <row r="472" spans="19:31" x14ac:dyDescent="0.3">
      <c r="S472"/>
      <c r="AE472" s="250">
        <v>479</v>
      </c>
    </row>
    <row r="473" spans="19:31" x14ac:dyDescent="0.3">
      <c r="S473"/>
      <c r="AE473" s="250">
        <v>480</v>
      </c>
    </row>
    <row r="474" spans="19:31" x14ac:dyDescent="0.3">
      <c r="S474"/>
      <c r="AE474" s="250">
        <v>481</v>
      </c>
    </row>
    <row r="475" spans="19:31" x14ac:dyDescent="0.3">
      <c r="S475"/>
      <c r="AE475" s="250">
        <v>482</v>
      </c>
    </row>
    <row r="476" spans="19:31" x14ac:dyDescent="0.3">
      <c r="S476"/>
      <c r="AE476" s="250">
        <v>483</v>
      </c>
    </row>
    <row r="477" spans="19:31" x14ac:dyDescent="0.3">
      <c r="S477"/>
      <c r="AE477" s="250">
        <v>484</v>
      </c>
    </row>
    <row r="478" spans="19:31" x14ac:dyDescent="0.3">
      <c r="S478"/>
      <c r="AE478" s="250">
        <v>485</v>
      </c>
    </row>
    <row r="479" spans="19:31" x14ac:dyDescent="0.3">
      <c r="S479"/>
      <c r="AE479" s="250">
        <v>486</v>
      </c>
    </row>
    <row r="480" spans="19:31" x14ac:dyDescent="0.3">
      <c r="S480"/>
      <c r="AE480" s="250">
        <v>487</v>
      </c>
    </row>
    <row r="481" spans="19:31" x14ac:dyDescent="0.3">
      <c r="S481"/>
      <c r="AE481" s="250">
        <v>488</v>
      </c>
    </row>
    <row r="482" spans="19:31" x14ac:dyDescent="0.3">
      <c r="S482"/>
      <c r="AE482" s="250">
        <v>489</v>
      </c>
    </row>
    <row r="483" spans="19:31" x14ac:dyDescent="0.3">
      <c r="S483"/>
      <c r="AE483" s="250">
        <v>490</v>
      </c>
    </row>
    <row r="484" spans="19:31" x14ac:dyDescent="0.3">
      <c r="S484"/>
      <c r="AE484" s="250">
        <v>491</v>
      </c>
    </row>
    <row r="485" spans="19:31" x14ac:dyDescent="0.3">
      <c r="S485"/>
      <c r="AE485" s="250">
        <v>492</v>
      </c>
    </row>
    <row r="486" spans="19:31" x14ac:dyDescent="0.3">
      <c r="S486"/>
      <c r="AE486" s="250">
        <v>493</v>
      </c>
    </row>
    <row r="487" spans="19:31" x14ac:dyDescent="0.3">
      <c r="S487"/>
      <c r="AE487" s="250">
        <v>494</v>
      </c>
    </row>
    <row r="488" spans="19:31" x14ac:dyDescent="0.3">
      <c r="S488"/>
      <c r="AE488" s="250">
        <v>495</v>
      </c>
    </row>
    <row r="489" spans="19:31" x14ac:dyDescent="0.3">
      <c r="S489"/>
      <c r="AE489" s="250">
        <v>496</v>
      </c>
    </row>
    <row r="490" spans="19:31" x14ac:dyDescent="0.3">
      <c r="S490"/>
      <c r="AE490" s="250">
        <v>497</v>
      </c>
    </row>
    <row r="491" spans="19:31" x14ac:dyDescent="0.3">
      <c r="S491"/>
      <c r="AE491" s="250">
        <v>498</v>
      </c>
    </row>
    <row r="492" spans="19:31" x14ac:dyDescent="0.3">
      <c r="S492"/>
      <c r="AE492" s="250">
        <v>499</v>
      </c>
    </row>
    <row r="493" spans="19:31" x14ac:dyDescent="0.3">
      <c r="S493"/>
      <c r="AE493" s="250">
        <v>500</v>
      </c>
    </row>
    <row r="494" spans="19:31" x14ac:dyDescent="0.3">
      <c r="S494"/>
      <c r="AE494" s="250">
        <v>501</v>
      </c>
    </row>
    <row r="495" spans="19:31" x14ac:dyDescent="0.3">
      <c r="S495"/>
      <c r="AE495" s="250">
        <v>502</v>
      </c>
    </row>
    <row r="496" spans="19:31" x14ac:dyDescent="0.3">
      <c r="S496"/>
      <c r="AE496" s="250">
        <v>503</v>
      </c>
    </row>
    <row r="497" spans="19:31" x14ac:dyDescent="0.3">
      <c r="S497"/>
      <c r="AE497" s="250">
        <v>504</v>
      </c>
    </row>
    <row r="498" spans="19:31" x14ac:dyDescent="0.3">
      <c r="S498"/>
      <c r="AE498" s="250">
        <v>505</v>
      </c>
    </row>
    <row r="499" spans="19:31" x14ac:dyDescent="0.3">
      <c r="S499"/>
      <c r="AE499" s="250">
        <v>506</v>
      </c>
    </row>
    <row r="500" spans="19:31" x14ac:dyDescent="0.3">
      <c r="S500"/>
      <c r="AE500" s="250">
        <v>507</v>
      </c>
    </row>
    <row r="501" spans="19:31" x14ac:dyDescent="0.3">
      <c r="S501"/>
      <c r="AE501" s="250">
        <v>508</v>
      </c>
    </row>
    <row r="502" spans="19:31" x14ac:dyDescent="0.3">
      <c r="S502"/>
      <c r="AE502" s="250">
        <v>509</v>
      </c>
    </row>
    <row r="503" spans="19:31" x14ac:dyDescent="0.3">
      <c r="S503"/>
      <c r="AE503" s="250">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F4:G168">
    <sortCondition ref="F4:F168"/>
  </sortState>
  <conditionalFormatting sqref="J1:J131 J151:J1048576">
    <cfRule type="duplicateValues" dxfId="3" priority="5"/>
  </conditionalFormatting>
  <conditionalFormatting sqref="O41:O43">
    <cfRule type="duplicateValues" dxfId="2" priority="3"/>
  </conditionalFormatting>
  <conditionalFormatting sqref="O44:O1048576 O1:O40">
    <cfRule type="duplicateValues" dxfId="1" priority="4"/>
  </conditionalFormatting>
  <conditionalFormatting sqref="S555:S1048576 S1:S233">
    <cfRule type="duplicateValues" dxfId="0" priority="1"/>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2024-11-22T18:44:36Z</dcterms:modified>
</cp:coreProperties>
</file>