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13_ncr:1_{C49A12D7-E361-49B0-B1DB-D8CE98E89E38}" xr6:coauthVersionLast="47" xr6:coauthVersionMax="47" xr10:uidLastSave="{00000000-0000-0000-0000-000000000000}"/>
  <bookViews>
    <workbookView xWindow="-20610" yWindow="1155" windowWidth="20730" windowHeight="11160"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CaseManagement">Lists!$J$28:$J$32</definedName>
    <definedName name="ClinicalServices">Lists!$J$35:$J$74</definedName>
    <definedName name="ConfMed">Lists!$O$11:$O$13</definedName>
    <definedName name="Court">Lists!$O$16:$O$19</definedName>
    <definedName name="CrisisServ">Lists!$O$24:$O$28</definedName>
    <definedName name="DSP" localSheetId="5">Lists!$S$3:$S$224</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Lists!$J$90:$J$94</definedName>
    <definedName name="NonClinicalServices">Lists!$J$97:$J$134</definedName>
    <definedName name="OtherNonInterventions">Lists!$J$138:$J$156</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Lists!$S$4:$S$234</definedName>
    <definedName name="PsychEval">Lists!$O$116:$O$122</definedName>
    <definedName name="ResidentialServices">Lists!#REF!</definedName>
    <definedName name="SA">Lists!$O$152:$O$160</definedName>
    <definedName name="SACM">Lists!$O$163:$O$164</definedName>
    <definedName name="SAEval">Lists!$O$167:$O$168</definedName>
    <definedName name="ServiceEnhancements">Lists!$J$138:$J$154</definedName>
    <definedName name="SkillsGrp">Lists!$O$125:$O$130</definedName>
    <definedName name="SkillsInd">Lists!$O$133:$O$139</definedName>
    <definedName name="SpecIndTherapy">Lists!$O$143:$O$149</definedName>
    <definedName name="SuppEval">Lists!$O$171:$O$174</definedName>
    <definedName name="Surveillance">Lists!$O$177:$O$178</definedName>
    <definedName name="Travel">Lists!$O$181:$O$184</definedName>
    <definedName name="YSB">Lists!$O$187:$O$191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0" l="1"/>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7" i="10"/>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M510" i="1"/>
  <c r="N509" i="1"/>
  <c r="M509" i="1"/>
  <c r="N508" i="1"/>
  <c r="M508" i="1"/>
  <c r="N507" i="1"/>
  <c r="M507" i="1"/>
  <c r="N506" i="1"/>
  <c r="M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1" i="1"/>
  <c r="N12" i="1"/>
  <c r="M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J82" i="10" l="1"/>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<sst xmlns="http://schemas.openxmlformats.org/spreadsheetml/2006/main" count="1671" uniqueCount="706">
  <si>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</si>
  <si>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</si>
  <si>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</si>
  <si>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</si>
  <si>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</si>
  <si>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</si>
  <si>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</si>
  <si>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</si>
  <si>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</si>
  <si>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</si>
  <si>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</si>
  <si>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</si>
  <si>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</si>
  <si>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</si>
  <si>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</si>
  <si>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</si>
  <si>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</si>
  <si>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</si>
  <si>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</si>
  <si>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</si>
  <si>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</si>
  <si>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</si>
  <si>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</si>
  <si>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</si>
  <si>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</si>
  <si>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</si>
  <si>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</si>
  <si>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</si>
  <si>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</si>
  <si>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</si>
  <si>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</si>
  <si>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</si>
  <si>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</si>
  <si>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</si>
  <si>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</si>
  <si>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</si>
  <si>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</si>
  <si>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</si>
  <si>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</si>
  <si>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</si>
  <si>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</si>
  <si>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</si>
  <si>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</si>
  <si>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</si>
  <si>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</si>
  <si>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</si>
  <si>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</si>
  <si>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</si>
  <si>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</si>
  <si>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</si>
  <si>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</si>
  <si>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</si>
  <si>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</si>
  <si>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</si>
  <si>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</si>
  <si>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</si>
  <si>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</si>
  <si>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</si>
  <si>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</si>
  <si>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</si>
  <si>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</si>
  <si>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</si>
  <si>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</si>
  <si>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</si>
  <si>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</si>
  <si>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</si>
  <si>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</si>
  <si>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</si>
  <si>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</si>
  <si>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</si>
  <si>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</si>
  <si>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</si>
  <si>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</si>
  <si>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</si>
  <si>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</si>
  <si>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</si>
  <si>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</si>
  <si>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</si>
  <si>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</si>
  <si>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</si>
  <si>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</si>
  <si>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</si>
  <si>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</si>
  <si>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</si>
  <si>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</si>
  <si>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</si>
  <si>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</si>
  <si>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</si>
  <si>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</si>
  <si>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</si>
  <si>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</si>
  <si>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</si>
  <si>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</si>
  <si>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</si>
  <si>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</si>
  <si>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</si>
  <si>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</si>
  <si>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</si>
  <si>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</si>
  <si>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</si>
  <si>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</si>
  <si>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</si>
  <si>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</si>
  <si>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</si>
  <si>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</si>
  <si>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</si>
  <si>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</si>
  <si>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</si>
  <si>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</si>
  <si>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</si>
  <si>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</si>
  <si>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</si>
  <si>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</si>
  <si>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</si>
  <si>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</si>
  <si>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</si>
  <si>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</si>
  <si>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</si>
  <si>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</si>
  <si>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</si>
  <si>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</si>
  <si>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</si>
  <si>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</si>
  <si>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</si>
  <si>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</si>
  <si>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</si>
  <si>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</si>
  <si>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</si>
  <si>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</si>
  <si>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</si>
  <si>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</si>
  <si>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</si>
  <si>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</si>
  <si>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</si>
  <si>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</si>
  <si>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</si>
  <si>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</si>
  <si>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</si>
  <si>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</si>
  <si>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</si>
  <si>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</si>
  <si>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</si>
  <si>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</si>
  <si>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</si>
  <si>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</si>
  <si>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</si>
  <si>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</si>
  <si>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</si>
  <si>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</si>
  <si>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</si>
  <si>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</si>
  <si>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</si>
  <si>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</si>
  <si>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</si>
  <si>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</si>
  <si>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</si>
  <si>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</si>
  <si>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</si>
  <si>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</si>
  <si>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</si>
  <si>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</si>
  <si>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</si>
  <si>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</si>
  <si>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</si>
  <si>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</si>
  <si>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</si>
  <si>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</si>
  <si>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</si>
  <si>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</si>
  <si>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</si>
  <si>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</si>
  <si>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</si>
  <si>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</si>
  <si>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</si>
  <si>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</si>
  <si>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</si>
  <si>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</si>
  <si>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</si>
  <si>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</si>
  <si>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</si>
  <si>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</si>
  <si>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</si>
  <si>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</si>
  <si>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</si>
  <si>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Roz Anderson</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</si>
  <si>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</si>
  <si>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</si>
  <si>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</si>
  <si>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</si>
  <si>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</si>
  <si>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</si>
  <si>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</si>
  <si>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</si>
  <si>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</si>
  <si>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</si>
  <si>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</si>
  <si>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</si>
  <si>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</si>
  <si>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</si>
  <si>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</si>
  <si>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</si>
  <si>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</si>
  <si>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</si>
  <si>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</si>
  <si>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</si>
  <si>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</si>
  <si>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</si>
  <si>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</si>
  <si>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</si>
  <si>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</si>
  <si>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</si>
  <si>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</si>
  <si>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</si>
  <si>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</si>
  <si>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</si>
  <si>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</si>
  <si>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</si>
  <si>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</si>
  <si>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</si>
  <si>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</si>
  <si>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</si>
  <si>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</si>
  <si>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</si>
  <si>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</si>
  <si>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</si>
  <si>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</si>
  <si>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</si>
  <si>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</si>
  <si>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</si>
  <si>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</si>
  <si>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</si>
  <si>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</si>
  <si>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</si>
  <si>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</si>
  <si>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</si>
  <si>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</si>
  <si>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</si>
  <si>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</si>
  <si>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</si>
  <si>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</si>
  <si>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</si>
  <si>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</si>
  <si>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</si>
  <si>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</si>
  <si>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</si>
  <si>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</si>
  <si>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</si>
  <si>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</si>
  <si>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</si>
  <si>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</si>
  <si>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</si>
  <si>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</si>
  <si>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</si>
  <si>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</si>
  <si>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</si>
  <si>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</si>
  <si>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</si>
  <si>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</si>
  <si>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</si>
  <si>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</si>
  <si>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</si>
  <si>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</si>
  <si>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</si>
  <si>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</si>
  <si>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</si>
  <si>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</si>
  <si>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</si>
  <si>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</si>
  <si>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</si>
  <si>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</si>
  <si>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</si>
  <si>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</si>
  <si>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</si>
  <si>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</si>
  <si>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</si>
  <si>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</si>
  <si>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</si>
  <si>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</si>
  <si>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</si>
  <si>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</si>
  <si>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</si>
  <si>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</si>
  <si>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</si>
  <si>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</si>
  <si>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</si>
  <si>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</si>
  <si>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</si>
  <si>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</si>
  <si>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</si>
  <si>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</si>
  <si>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</si>
  <si>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</si>
  <si>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</si>
  <si>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</si>
  <si>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</si>
  <si>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</si>
  <si>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</si>
  <si>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</si>
  <si>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</si>
  <si>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</si>
  <si>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</si>
  <si>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</si>
  <si>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</si>
  <si>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</si>
  <si>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</si>
  <si>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</si>
  <si>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</si>
  <si>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</si>
  <si>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</si>
  <si>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</si>
  <si>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</si>
  <si>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</si>
  <si>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</si>
  <si>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</si>
  <si>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</si>
  <si>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</si>
  <si>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</si>
  <si>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</si>
  <si>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</si>
  <si>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</si>
  <si>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</si>
  <si>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</si>
  <si>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</si>
  <si>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</si>
  <si>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</si>
  <si>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</si>
  <si>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</si>
  <si>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</si>
  <si>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</si>
  <si>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</si>
  <si>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</si>
  <si>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</si>
  <si>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</si>
  <si>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</si>
  <si>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</si>
  <si>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</si>
  <si>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</si>
  <si>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</si>
  <si>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</si>
  <si>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</si>
  <si>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</si>
  <si>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</si>
  <si>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</si>
  <si>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</si>
  <si>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</si>
  <si>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</si>
  <si>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</si>
  <si>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</si>
  <si>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</si>
  <si>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</si>
  <si>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</si>
  <si>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</si>
  <si>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</si>
  <si>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</si>
  <si>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</si>
  <si>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</si>
  <si>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</si>
  <si>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</si>
  <si>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</si>
  <si>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</si>
  <si>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</si>
  <si>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</si>
  <si>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</si>
  <si>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</si>
  <si>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</si>
  <si>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</si>
  <si>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</si>
  <si>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</si>
  <si>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</si>
  <si>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</si>
  <si>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</si>
  <si>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</si>
  <si>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</si>
  <si>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</si>
  <si>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</si>
  <si>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</si>
  <si>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</si>
  <si>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</si>
  <si>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</si>
  <si>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</si>
  <si>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</si>
  <si>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</si>
  <si>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</si>
  <si>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</si>
  <si>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</si>
  <si>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</si>
  <si>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</si>
  <si>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</si>
  <si>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</si>
  <si>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</si>
  <si>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</si>
  <si>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</si>
  <si>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</si>
  <si>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</si>
  <si>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</si>
  <si>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</si>
  <si>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</si>
  <si>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</si>
  <si>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</si>
  <si>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</si>
  <si>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</si>
  <si>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</si>
  <si>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</si>
  <si>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</si>
  <si>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</si>
  <si>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</si>
  <si>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</si>
  <si>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</si>
  <si>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</si>
  <si>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</si>
  <si>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</si>
  <si>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</si>
  <si>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</si>
  <si>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</si>
  <si>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</si>
  <si>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</si>
  <si>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</si>
  <si>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</si>
  <si>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</si>
  <si>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</si>
  <si>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</si>
  <si>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</si>
  <si>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</si>
  <si>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</si>
  <si>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</si>
  <si>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</si>
  <si>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</si>
  <si>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</si>
  <si>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</si>
  <si>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</si>
  <si>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</si>
  <si>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</si>
  <si>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</si>
  <si>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</si>
  <si>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</si>
  <si>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</si>
  <si>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</si>
  <si>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</si>
  <si>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</si>
  <si>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</si>
  <si>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</si>
  <si>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</si>
  <si>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</si>
  <si>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</si>
  <si>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</si>
  <si>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</si>
  <si>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</si>
  <si>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</si>
  <si>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Administrative Discharge (e.g., Judge's Decision)</t>
  </si>
  <si>
    <t>No - Closed to DJJ Status</t>
  </si>
  <si>
    <t>No - Committed for a Prior Event</t>
  </si>
  <si>
    <t>No - Committed/Detained for a New Offense</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</si>
  <si>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</si>
  <si>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</si>
  <si>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</si>
  <si>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</si>
  <si>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</si>
  <si>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</si>
  <si>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</si>
  <si>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</si>
  <si>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</si>
  <si>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</si>
  <si>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</si>
  <si>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</si>
  <si>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</si>
  <si>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</si>
  <si>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</si>
  <si>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</si>
  <si>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</si>
  <si>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</si>
  <si>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</si>
  <si>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</si>
  <si>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</si>
  <si>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</si>
  <si>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</si>
  <si>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</si>
  <si>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</si>
  <si>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</si>
  <si>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</si>
  <si>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</si>
  <si>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</si>
  <si>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</si>
  <si>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</si>
  <si>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</si>
  <si>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</si>
  <si>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</si>
  <si>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</si>
  <si>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</si>
  <si>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</si>
  <si>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</si>
  <si>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</si>
  <si>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</si>
  <si>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</si>
  <si>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</si>
  <si>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</si>
  <si>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</si>
  <si>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</si>
  <si>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</si>
  <si>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</si>
  <si>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</si>
  <si>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</si>
  <si>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</si>
  <si>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</si>
  <si>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</si>
  <si>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</si>
  <si>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</si>
  <si>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</si>
  <si>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Contact</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</si>
  <si>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</si>
  <si>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</si>
  <si>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</si>
  <si>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</si>
  <si>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</si>
  <si>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</si>
  <si>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</si>
  <si>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</si>
  <si>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</si>
  <si>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</si>
  <si>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</si>
  <si>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</si>
  <si>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</si>
  <si>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</si>
  <si>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</si>
  <si>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</si>
  <si>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</si>
  <si>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</si>
  <si>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</si>
  <si>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</si>
  <si>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</si>
  <si>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</si>
  <si>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</si>
  <si>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</si>
  <si>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</si>
  <si>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</si>
  <si>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</si>
  <si>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</si>
  <si>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</si>
  <si>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</si>
  <si>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</si>
  <si>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</si>
  <si>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</si>
  <si>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</si>
  <si>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</si>
  <si>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</si>
  <si>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</si>
  <si>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CM Mentoring Services</t>
  </si>
  <si>
    <t>Eastern Shore Community Services Board</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</si>
  <si>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</si>
  <si>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</si>
  <si>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</si>
  <si>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</si>
  <si>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</si>
  <si>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</si>
  <si>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</si>
  <si>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</si>
  <si>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</si>
  <si>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</si>
  <si>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</si>
  <si>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</si>
  <si>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</si>
  <si>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</si>
  <si>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</si>
  <si>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</si>
  <si>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</si>
  <si>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</si>
  <si>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</si>
  <si>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</si>
  <si>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</si>
  <si>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</si>
  <si>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</si>
  <si>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</si>
  <si>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</si>
  <si>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</si>
  <si>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</si>
  <si>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</si>
  <si>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</si>
  <si>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</si>
  <si>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</si>
  <si>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</si>
  <si>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</si>
  <si>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</si>
  <si>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</si>
  <si>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</si>
  <si>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</si>
  <si>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Dialectical Behavioral Therapy</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</si>
  <si>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</si>
  <si>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</si>
  <si>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</si>
  <si>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</si>
  <si>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</si>
  <si>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</si>
  <si>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</si>
  <si>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</si>
  <si>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</si>
  <si>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</si>
  <si>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</si>
  <si>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</si>
  <si>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</si>
  <si>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</si>
  <si>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</si>
  <si>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</si>
  <si>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</si>
  <si>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</si>
  <si>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</si>
  <si>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</si>
  <si>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</si>
  <si>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</si>
  <si>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</si>
  <si>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</si>
  <si>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</si>
  <si>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</si>
  <si>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</si>
  <si>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</si>
  <si>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</si>
  <si>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</si>
  <si>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</si>
  <si>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</si>
  <si>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</si>
  <si>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</si>
  <si>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</si>
  <si>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</si>
  <si>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</si>
  <si>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</si>
  <si>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</si>
  <si>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</si>
  <si>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</si>
  <si>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</si>
  <si>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</si>
  <si>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</si>
  <si>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</si>
  <si>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</si>
  <si>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</si>
  <si>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</si>
  <si>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</si>
  <si>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</si>
  <si>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</si>
  <si>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</si>
  <si>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</si>
  <si>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</si>
  <si>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</si>
  <si>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</si>
  <si>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</si>
  <si>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</si>
  <si>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</si>
  <si>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</si>
  <si>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</si>
  <si>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</si>
  <si>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</si>
  <si>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</si>
  <si>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</si>
  <si>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</si>
  <si>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</si>
  <si>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</si>
  <si>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</si>
  <si>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</si>
  <si>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</si>
  <si>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</si>
  <si>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</si>
  <si>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</si>
  <si>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</si>
  <si>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</si>
  <si>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</si>
  <si>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</si>
  <si>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</si>
  <si>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</si>
  <si>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</si>
  <si>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</si>
  <si>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</si>
  <si>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</si>
  <si>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</si>
  <si>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</si>
  <si>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</si>
  <si>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</si>
  <si>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</si>
  <si>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</si>
  <si>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</si>
  <si>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</si>
  <si>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</si>
  <si>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</si>
  <si>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</si>
  <si>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</si>
  <si>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</si>
  <si>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</si>
  <si>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</si>
  <si>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</si>
  <si>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</si>
  <si>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</si>
  <si>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</si>
  <si>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</si>
  <si>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</si>
  <si>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</si>
  <si>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</si>
  <si>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</si>
  <si>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</si>
  <si>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</si>
  <si>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</si>
  <si>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</si>
  <si>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</si>
  <si>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</si>
  <si>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</si>
  <si>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Direct Care Specialist/Therapist</t>
  </si>
  <si>
    <t xml:space="preserve">DirectServiceProvider                                                                          </t>
  </si>
  <si>
    <t>Girls Circle Group</t>
  </si>
  <si>
    <t>Residential Therapies</t>
  </si>
  <si>
    <t>Day</t>
  </si>
  <si>
    <t>Medlin Treatment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</si>
</sst>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4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0" fontId="0" fillId="0" borderId="0" xfId="0" applyFont="1" applyAlignment="1">
      <alignment horizontal="center" wrapText="1"/>
    </xf>
    <xf numFmtId="165" fontId="0" fillId="0" borderId="0" xfId="0" applyNumberFormat="1"/>
    <xf numFmtId="0" fontId="9" fillId="0" borderId="0" xfId="0" applyFont="1" applyAlignment="1" applyProtection="1">
      <alignment vertical="center"/>
    </xf>
    <xf numFmtId="0" fontId="0" fillId="0" borderId="0" xfId="0" applyFill="1" applyAlignment="1"/>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Fill="1" applyAlignment="1" applyProtection="1">
      <alignment wrapText="1"/>
    </xf>
    <xf numFmtId="0" fontId="3" fillId="0" borderId="0" xfId="0" applyFont="1" applyFill="1" applyAlignment="1" applyProtection="1">
      <alignment vertical="center"/>
    </xf>
    <xf numFmtId="0" fontId="3" fillId="0" borderId="33" xfId="0" applyFont="1" applyFill="1" applyBorder="1" applyAlignment="1" applyProtection="1">
      <alignment vertical="center"/>
    </xf>
    <xf numFmtId="0" fontId="3" fillId="0" borderId="34" xfId="0" applyFont="1" applyFill="1" applyBorder="1" applyAlignment="1" applyProtection="1">
      <alignment vertical="center"/>
    </xf>
    <xf numFmtId="0" fontId="3" fillId="2" borderId="2" xfId="0" applyFont="1" applyFill="1" applyBorder="1" applyAlignment="1" applyProtection="1">
      <alignment vertical="center"/>
    </xf>
    <xf numFmtId="0" fontId="2" fillId="2" borderId="3" xfId="0" applyFont="1" applyFill="1" applyBorder="1"/>
    <xf numFmtId="0" fontId="3" fillId="0" borderId="0" xfId="0" quotePrefix="1" applyFont="1" applyFill="1" applyAlignment="1" applyProtection="1">
      <alignment vertical="center"/>
    </xf>
    <xf numFmtId="0" fontId="3" fillId="2" borderId="4" xfId="0" applyFont="1" applyFill="1" applyBorder="1" applyAlignment="1" applyProtection="1">
      <alignment vertical="center"/>
    </xf>
    <xf numFmtId="0" fontId="0" fillId="2" borderId="5" xfId="0" applyFill="1" applyBorder="1"/>
    <xf numFmtId="0" fontId="3" fillId="2" borderId="6" xfId="0" applyFont="1" applyFill="1" applyBorder="1" applyAlignment="1" applyProtection="1">
      <alignment vertical="center"/>
    </xf>
    <xf numFmtId="0" fontId="0" fillId="2" borderId="7" xfId="0" applyFill="1" applyBorder="1"/>
    <xf numFmtId="14" fontId="3" fillId="0" borderId="0" xfId="0" applyNumberFormat="1" applyFont="1" applyFill="1" applyAlignment="1" applyProtection="1">
      <alignment vertical="center"/>
    </xf>
    <xf numFmtId="2" fontId="3" fillId="0" borderId="0" xfId="0" applyNumberFormat="1" applyFont="1" applyFill="1" applyAlignment="1" applyProtection="1">
      <alignment vertical="center"/>
    </xf>
    <xf numFmtId="0" fontId="0" fillId="2" borderId="8" xfId="0" applyFill="1" applyBorder="1"/>
    <xf numFmtId="0" fontId="0" fillId="2" borderId="4" xfId="0" applyFill="1" applyBorder="1"/>
    <xf numFmtId="0" fontId="3" fillId="0" borderId="0" xfId="0" applyFont="1" applyFill="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Font="1"/>
    <xf numFmtId="0" fontId="0" fillId="0" borderId="0" xfId="0" applyFont="1" applyAlignment="1">
      <alignment vertical="center" wrapText="1"/>
    </xf>
    <xf numFmtId="0" fontId="5" fillId="3" borderId="0" xfId="0" applyFont="1" applyFill="1" applyBorder="1" applyProtection="1"/>
    <xf numFmtId="0" fontId="11" fillId="3" borderId="0" xfId="0" applyFont="1" applyFill="1" applyBorder="1" applyProtection="1"/>
    <xf numFmtId="0" fontId="0" fillId="4" borderId="0" xfId="0" applyFont="1" applyFill="1" applyProtection="1"/>
    <xf numFmtId="0" fontId="0" fillId="4" borderId="0" xfId="0" applyFont="1" applyFill="1" applyAlignment="1" applyProtection="1">
      <alignment horizontal="center"/>
    </xf>
    <xf numFmtId="164" fontId="0" fillId="4" borderId="0" xfId="0" applyNumberFormat="1" applyFont="1" applyFill="1" applyAlignment="1" applyProtection="1">
      <alignment horizontal="center"/>
    </xf>
    <xf numFmtId="43" fontId="4" fillId="4" borderId="0" xfId="1" applyFont="1" applyFill="1" applyProtection="1"/>
    <xf numFmtId="0" fontId="0" fillId="0" borderId="0" xfId="0" applyFont="1" applyProtection="1"/>
    <xf numFmtId="0" fontId="12" fillId="4" borderId="0" xfId="0" applyFont="1" applyFill="1" applyProtection="1"/>
    <xf numFmtId="0" fontId="12" fillId="0" borderId="0" xfId="0" applyFont="1" applyProtection="1"/>
    <xf numFmtId="43" fontId="13" fillId="4" borderId="0" xfId="1" applyFont="1" applyFill="1" applyProtection="1"/>
    <xf numFmtId="0" fontId="14" fillId="4" borderId="0" xfId="0" applyFont="1" applyFill="1" applyAlignment="1" applyProtection="1">
      <alignment horizontal="center"/>
    </xf>
    <xf numFmtId="0" fontId="15" fillId="4" borderId="0" xfId="0" applyFont="1" applyFill="1" applyBorder="1" applyAlignment="1" applyProtection="1"/>
    <xf numFmtId="0" fontId="16" fillId="4" borderId="0" xfId="0" applyNumberFormat="1" applyFont="1" applyFill="1" applyBorder="1" applyAlignment="1" applyProtection="1">
      <alignment horizontal="center"/>
    </xf>
    <xf numFmtId="1" fontId="0" fillId="4" borderId="0" xfId="0" applyNumberFormat="1" applyFont="1" applyFill="1" applyAlignment="1" applyProtection="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pplyProtection="1">
      <alignment horizontal="center"/>
    </xf>
    <xf numFmtId="4" fontId="0" fillId="4" borderId="0" xfId="0" applyNumberFormat="1" applyFont="1" applyFill="1" applyAlignment="1" applyProtection="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Font="1" applyAlignment="1" applyProtection="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Border="1" applyAlignment="1" applyProtection="1">
      <alignment horizontal="center"/>
    </xf>
    <xf numFmtId="0" fontId="8" fillId="3" borderId="0" xfId="0" applyFont="1" applyFill="1" applyBorder="1" applyProtection="1"/>
    <xf numFmtId="0" fontId="5" fillId="3" borderId="7" xfId="0" applyFont="1" applyFill="1" applyBorder="1" applyAlignment="1" applyProtection="1">
      <alignment horizontal="center"/>
    </xf>
    <xf numFmtId="0" fontId="5" fillId="3" borderId="7" xfId="0" applyFont="1" applyFill="1" applyBorder="1" applyProtection="1"/>
    <xf numFmtId="0" fontId="17" fillId="3" borderId="0" xfId="0" applyFont="1" applyFill="1" applyBorder="1" applyAlignment="1" applyProtection="1">
      <alignment horizontal="center"/>
    </xf>
    <xf numFmtId="0" fontId="17" fillId="3" borderId="0" xfId="0" applyFont="1" applyFill="1" applyBorder="1" applyProtection="1"/>
    <xf numFmtId="0" fontId="18" fillId="3" borderId="0" xfId="0" applyFont="1" applyFill="1" applyBorder="1" applyProtection="1"/>
    <xf numFmtId="44" fontId="8" fillId="3" borderId="0" xfId="2" applyFont="1" applyFill="1" applyBorder="1" applyProtection="1"/>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Border="1" applyAlignment="1" applyProtection="1">
      <alignment vertical="center"/>
    </xf>
    <xf numFmtId="0" fontId="11" fillId="0" borderId="0" xfId="0" applyFont="1" applyFill="1" applyBorder="1" applyProtection="1"/>
    <xf numFmtId="0" fontId="11" fillId="4" borderId="12" xfId="0" applyFont="1" applyFill="1" applyBorder="1" applyAlignment="1">
      <alignment horizontal="center"/>
    </xf>
    <xf numFmtId="0" fontId="11" fillId="0" borderId="0" xfId="0" applyFont="1" applyFill="1" applyBorder="1" applyAlignment="1" applyProtection="1">
      <alignment vertical="center"/>
    </xf>
    <xf numFmtId="0" fontId="11" fillId="0" borderId="0" xfId="0" applyFont="1" applyFill="1"/>
    <xf numFmtId="0" fontId="11" fillId="3" borderId="0" xfId="0" applyFont="1" applyFill="1" applyBorder="1" applyAlignment="1" applyProtection="1">
      <alignment horizontal="center"/>
    </xf>
    <xf numFmtId="44" fontId="11" fillId="0" borderId="0" xfId="2" applyFont="1" applyFill="1" applyBorder="1" applyProtection="1"/>
    <xf numFmtId="0" fontId="11" fillId="0" borderId="0" xfId="0" applyFont="1" applyFill="1" applyBorder="1" applyAlignment="1" applyProtection="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wrapText="1"/>
    </xf>
    <xf numFmtId="0" fontId="14" fillId="3" borderId="0" xfId="0" applyFont="1" applyFill="1" applyBorder="1" applyAlignment="1" applyProtection="1">
      <alignment horizontal="center"/>
    </xf>
    <xf numFmtId="165" fontId="14" fillId="3" borderId="0" xfId="0" applyNumberFormat="1" applyFont="1" applyFill="1" applyBorder="1" applyAlignment="1" applyProtection="1">
      <alignment horizontal="center"/>
    </xf>
    <xf numFmtId="165" fontId="11" fillId="3" borderId="0" xfId="0" applyNumberFormat="1" applyFont="1" applyFill="1" applyBorder="1" applyAlignment="1" applyProtection="1">
      <alignment horizontal="center"/>
    </xf>
    <xf numFmtId="0" fontId="11" fillId="3" borderId="0" xfId="0" applyFont="1" applyFill="1" applyBorder="1" applyAlignment="1" applyProtection="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0"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wrapText="1"/>
    </xf>
    <xf numFmtId="164" fontId="19" fillId="6" borderId="29" xfId="0" applyNumberFormat="1" applyFont="1" applyFill="1" applyBorder="1" applyAlignment="1" applyProtection="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pplyProtection="1">
      <alignment horizontal="center" wrapText="1"/>
    </xf>
    <xf numFmtId="0" fontId="19" fillId="6" borderId="4" xfId="0" applyFont="1" applyFill="1" applyBorder="1" applyAlignment="1" applyProtection="1">
      <alignment horizontal="center" wrapText="1"/>
    </xf>
    <xf numFmtId="0" fontId="19" fillId="6" borderId="7" xfId="0" applyFont="1" applyFill="1" applyBorder="1" applyAlignment="1" applyProtection="1">
      <alignment horizontal="center" wrapText="1"/>
    </xf>
    <xf numFmtId="0" fontId="19" fillId="6" borderId="11" xfId="0" applyNumberFormat="1" applyFont="1" applyFill="1" applyBorder="1" applyAlignment="1" applyProtection="1">
      <alignment horizontal="center" wrapText="1"/>
    </xf>
    <xf numFmtId="0" fontId="14" fillId="3" borderId="0" xfId="0" applyFont="1" applyFill="1" applyBorder="1" applyAlignment="1" applyProtection="1"/>
    <xf numFmtId="0" fontId="11"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xf>
    <xf numFmtId="0" fontId="15" fillId="3" borderId="0" xfId="0" applyFont="1" applyFill="1" applyBorder="1" applyAlignment="1" applyProtection="1"/>
    <xf numFmtId="0" fontId="16" fillId="3" borderId="0" xfId="0" applyNumberFormat="1" applyFont="1" applyFill="1" applyBorder="1" applyAlignment="1" applyProtection="1">
      <alignment horizontal="center"/>
    </xf>
    <xf numFmtId="0" fontId="20" fillId="3" borderId="7" xfId="0" applyFont="1" applyFill="1" applyBorder="1" applyAlignment="1" applyProtection="1">
      <alignment horizontal="center"/>
    </xf>
    <xf numFmtId="0" fontId="19" fillId="3" borderId="7" xfId="0" applyFont="1" applyFill="1" applyBorder="1" applyAlignment="1" applyProtection="1">
      <alignment horizontal="center" wrapText="1"/>
    </xf>
    <xf numFmtId="0" fontId="11" fillId="3" borderId="0" xfId="0" applyFont="1" applyFill="1" applyAlignment="1" applyProtection="1">
      <alignment horizontal="center"/>
    </xf>
    <xf numFmtId="0" fontId="0" fillId="3" borderId="0" xfId="0" applyFont="1" applyFill="1" applyProtection="1"/>
    <xf numFmtId="2" fontId="0" fillId="0" borderId="0" xfId="0" applyNumberFormat="1" applyAlignment="1">
      <alignment horizontal="center"/>
    </xf>
    <xf numFmtId="0" fontId="21" fillId="8" borderId="0" xfId="0" applyFont="1" applyFill="1" applyBorder="1" applyAlignment="1" applyProtection="1">
      <alignment horizontal="center" wrapText="1"/>
    </xf>
    <xf numFmtId="2" fontId="21" fillId="8" borderId="0" xfId="0" applyNumberFormat="1" applyFont="1" applyFill="1" applyBorder="1" applyAlignment="1" applyProtection="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applyProtection="1"/>
    <xf numFmtId="0" fontId="8" fillId="4" borderId="0" xfId="0" applyFont="1" applyFill="1" applyProtection="1"/>
    <xf numFmtId="0" fontId="8" fillId="0" borderId="0" xfId="0" applyFont="1" applyProtection="1"/>
    <xf numFmtId="0" fontId="11" fillId="4" borderId="0" xfId="0" applyFont="1" applyFill="1" applyAlignment="1">
      <alignment horizontal="center"/>
    </xf>
    <xf numFmtId="0" fontId="11" fillId="0" borderId="0" xfId="0" applyFont="1" applyFill="1" applyAlignment="1">
      <alignment horizontal="center"/>
    </xf>
    <xf numFmtId="0" fontId="19" fillId="6" borderId="29" xfId="0" applyFont="1" applyFill="1" applyBorder="1" applyAlignment="1" applyProtection="1">
      <alignment horizontal="center" wrapText="1"/>
    </xf>
    <xf numFmtId="14" fontId="19" fillId="6" borderId="29" xfId="0" applyNumberFormat="1"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4" fontId="0" fillId="0" borderId="0" xfId="0" applyNumberFormat="1"/>
    <xf numFmtId="0" fontId="11" fillId="0" borderId="0" xfId="0" applyFont="1" applyFill="1" applyAlignment="1">
      <alignment horizontal="left"/>
    </xf>
    <xf numFmtId="0" fontId="11" fillId="4" borderId="0" xfId="0" applyFont="1" applyFill="1" applyAlignment="1" applyProtection="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pplyProtection="1">
      <alignment horizontal="center" wrapText="1"/>
    </xf>
    <xf numFmtId="2" fontId="21" fillId="8" borderId="2" xfId="0" applyNumberFormat="1" applyFont="1" applyFill="1" applyBorder="1" applyAlignment="1" applyProtection="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pplyProtection="1">
      <alignment horizontal="center" wrapText="1"/>
    </xf>
    <xf numFmtId="0" fontId="0" fillId="3" borderId="7" xfId="0" applyFill="1" applyBorder="1"/>
    <xf numFmtId="0" fontId="0" fillId="3" borderId="0"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44" fontId="4" fillId="0" borderId="0" xfId="2" applyFont="1"/>
    <xf numFmtId="0" fontId="0" fillId="3" borderId="0" xfId="0" applyFill="1" applyBorder="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applyProtection="1"/>
    <xf numFmtId="0" fontId="11" fillId="5" borderId="7" xfId="0" applyFont="1" applyFill="1" applyBorder="1" applyProtection="1"/>
    <xf numFmtId="0" fontId="11" fillId="5" borderId="8" xfId="0" applyFont="1" applyFill="1" applyBorder="1" applyProtection="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pplyProtection="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Border="1" applyAlignment="1" applyProtection="1">
      <alignment vertical="center" wrapText="1"/>
    </xf>
    <xf numFmtId="44" fontId="11" fillId="5" borderId="11" xfId="2" applyFont="1" applyFill="1" applyBorder="1" applyProtection="1"/>
    <xf numFmtId="0" fontId="11" fillId="5" borderId="12" xfId="0" applyFont="1" applyFill="1" applyBorder="1" applyAlignment="1" applyProtection="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applyBorder="1"/>
    <xf numFmtId="4" fontId="10" fillId="5" borderId="19" xfId="2" applyNumberFormat="1" applyFont="1" applyFill="1" applyBorder="1" applyAlignment="1" applyProtection="1">
      <alignment horizontal="center" vertical="center"/>
      <protection locked="0"/>
    </xf>
    <xf numFmtId="0" fontId="0" fillId="3" borderId="0" xfId="0" applyFont="1" applyFill="1"/>
    <xf numFmtId="0" fontId="26" fillId="3" borderId="0" xfId="0" applyFont="1" applyFill="1" applyBorder="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ont="1" applyFill="1" applyBorder="1"/>
    <xf numFmtId="0" fontId="0" fillId="0" borderId="0" xfId="0" applyFont="1"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Border="1" applyAlignment="1" applyProtection="1">
      <alignment horizontal="center"/>
    </xf>
    <xf numFmtId="0" fontId="19" fillId="7" borderId="0" xfId="0" applyFont="1" applyFill="1" applyAlignment="1" applyProtection="1">
      <alignment horizontal="center" wrapText="1"/>
    </xf>
    <xf numFmtId="0" fontId="41" fillId="3" borderId="12" xfId="0" applyFont="1" applyFill="1" applyBorder="1" applyAlignment="1" applyProtection="1">
      <alignment horizontal="center" wrapText="1"/>
    </xf>
    <xf numFmtId="0" fontId="41" fillId="3" borderId="0" xfId="0" applyFont="1" applyFill="1" applyBorder="1" applyAlignment="1" applyProtection="1">
      <alignment horizontal="center" wrapText="1"/>
    </xf>
    <xf numFmtId="0" fontId="41" fillId="3" borderId="0" xfId="0" applyFont="1" applyFill="1" applyBorder="1" applyAlignment="1" applyProtection="1">
      <alignment horizontal="center" vertical="center" wrapText="1"/>
    </xf>
    <xf numFmtId="0" fontId="41" fillId="3" borderId="0" xfId="0" applyFont="1" applyFill="1" applyBorder="1" applyAlignment="1" applyProtection="1">
      <alignment wrapText="1"/>
    </xf>
    <xf numFmtId="0" fontId="42" fillId="3" borderId="0" xfId="0" applyFont="1" applyFill="1" applyBorder="1" applyAlignment="1" applyProtection="1">
      <alignment wrapText="1"/>
    </xf>
    <xf numFmtId="0" fontId="42" fillId="3" borderId="0" xfId="0" applyFont="1" applyFill="1" applyBorder="1" applyProtection="1"/>
    <xf numFmtId="44" fontId="42" fillId="3" borderId="0" xfId="2" applyFont="1" applyFill="1" applyBorder="1" applyProtection="1"/>
    <xf numFmtId="0" fontId="43" fillId="3" borderId="0" xfId="0" applyFont="1" applyFill="1" applyBorder="1" applyProtection="1"/>
    <xf numFmtId="0" fontId="43" fillId="3" borderId="0" xfId="0" applyFont="1" applyFill="1" applyBorder="1" applyAlignment="1" applyProtection="1">
      <alignment horizontal="center" wrapText="1"/>
    </xf>
    <xf numFmtId="0" fontId="43" fillId="3" borderId="0" xfId="0" applyFont="1" applyFill="1" applyBorder="1" applyAlignment="1" applyProtection="1">
      <alignment wrapText="1"/>
    </xf>
    <xf numFmtId="0" fontId="41" fillId="3" borderId="0" xfId="0" applyFont="1" applyFill="1" applyBorder="1" applyProtection="1"/>
    <xf numFmtId="0" fontId="0" fillId="3" borderId="0" xfId="0" applyFont="1"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applyBorder="1" applyProtection="1"/>
    <xf numFmtId="0" fontId="0" fillId="16" borderId="0" xfId="0" applyFill="1" applyBorder="1" applyAlignment="1">
      <alignment horizontal="left" vertical="center"/>
    </xf>
    <xf numFmtId="0" fontId="11" fillId="16" borderId="0" xfId="0" applyFont="1" applyFill="1" applyBorder="1" applyAlignment="1" applyProtection="1">
      <alignment vertical="center" wrapText="1"/>
    </xf>
    <xf numFmtId="0" fontId="11" fillId="16" borderId="0" xfId="0" applyFont="1" applyFill="1" applyBorder="1" applyAlignment="1" applyProtection="1">
      <alignment horizontal="left"/>
    </xf>
    <xf numFmtId="0" fontId="11" fillId="5" borderId="58" xfId="0" applyFont="1" applyFill="1" applyBorder="1" applyAlignment="1" applyProtection="1">
      <alignment vertical="center"/>
    </xf>
    <xf numFmtId="0" fontId="11" fillId="5" borderId="6" xfId="0" applyFont="1" applyFill="1" applyBorder="1" applyAlignment="1" applyProtection="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11" fillId="5" borderId="6" xfId="0" applyFont="1" applyFill="1" applyBorder="1" applyProtection="1"/>
    <xf numFmtId="0" fontId="0" fillId="4" borderId="3" xfId="0" applyFont="1" applyFill="1" applyBorder="1" applyAlignment="1">
      <alignment horizontal="left" vertical="center"/>
    </xf>
    <xf numFmtId="0" fontId="0" fillId="4" borderId="5" xfId="0" applyFont="1" applyFill="1" applyBorder="1" applyAlignment="1">
      <alignment horizontal="left" vertical="center"/>
    </xf>
    <xf numFmtId="0" fontId="11" fillId="4" borderId="12" xfId="0" applyFont="1" applyFill="1" applyBorder="1" applyAlignment="1" applyProtection="1">
      <alignment horizontal="left" vertical="center"/>
    </xf>
    <xf numFmtId="0" fontId="11" fillId="4" borderId="12" xfId="0" applyFont="1" applyFill="1" applyBorder="1" applyAlignment="1" applyProtection="1">
      <alignment horizontal="left"/>
    </xf>
    <xf numFmtId="0" fontId="11" fillId="4" borderId="12" xfId="0" applyFont="1" applyFill="1" applyBorder="1" applyAlignment="1">
      <alignment horizontal="left"/>
    </xf>
    <xf numFmtId="0" fontId="11" fillId="9" borderId="0" xfId="0" applyFont="1" applyFill="1" applyBorder="1" applyAlignment="1" applyProtection="1">
      <alignment vertical="center" wrapText="1"/>
    </xf>
    <xf numFmtId="0" fontId="11" fillId="9" borderId="0" xfId="0" applyFont="1" applyFill="1" applyBorder="1" applyProtection="1"/>
    <xf numFmtId="0" fontId="11" fillId="9" borderId="11" xfId="0" applyFont="1" applyFill="1" applyBorder="1" applyProtection="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pplyProtection="1">
      <alignment vertical="center" wrapText="1"/>
    </xf>
    <xf numFmtId="0" fontId="1" fillId="9" borderId="1" xfId="3" applyFont="1" applyFill="1" applyBorder="1" applyAlignment="1">
      <alignment wrapText="1"/>
    </xf>
    <xf numFmtId="0" fontId="49" fillId="9" borderId="0" xfId="0" applyFont="1" applyFill="1" applyBorder="1" applyAlignment="1" applyProtection="1">
      <alignment vertical="center" wrapText="1"/>
    </xf>
    <xf numFmtId="0" fontId="49" fillId="5" borderId="0" xfId="0" applyFont="1" applyFill="1" applyBorder="1" applyAlignment="1" applyProtection="1">
      <alignment vertical="center" wrapText="1"/>
    </xf>
    <xf numFmtId="0" fontId="50" fillId="9" borderId="0" xfId="3" applyFont="1" applyFill="1" applyBorder="1" applyAlignment="1">
      <alignment wrapText="1"/>
    </xf>
    <xf numFmtId="0" fontId="11" fillId="9" borderId="12" xfId="0" applyFont="1" applyFill="1" applyBorder="1" applyProtection="1"/>
    <xf numFmtId="0" fontId="11" fillId="9" borderId="13" xfId="0" applyFont="1" applyFill="1" applyBorder="1" applyProtection="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0" fillId="0" borderId="0" xfId="0" applyFont="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applyProtection="1"/>
    <xf numFmtId="0" fontId="11" fillId="21" borderId="32" xfId="0" applyFont="1" applyFill="1" applyBorder="1" applyProtection="1"/>
    <xf numFmtId="0" fontId="11" fillId="21" borderId="31" xfId="0" applyFont="1" applyFill="1" applyBorder="1" applyProtection="1"/>
    <xf numFmtId="0" fontId="11" fillId="21" borderId="7" xfId="0" applyFont="1" applyFill="1" applyBorder="1" applyProtection="1"/>
    <xf numFmtId="0" fontId="49" fillId="21" borderId="0" xfId="0" applyFont="1" applyFill="1" applyBorder="1" applyProtection="1"/>
    <xf numFmtId="0" fontId="11" fillId="21" borderId="0" xfId="0" applyFont="1" applyFill="1" applyBorder="1" applyProtection="1"/>
    <xf numFmtId="0" fontId="11" fillId="21" borderId="11" xfId="0" applyFont="1" applyFill="1" applyBorder="1" applyProtection="1"/>
    <xf numFmtId="0" fontId="11" fillId="21" borderId="8" xfId="0" applyFont="1" applyFill="1" applyBorder="1" applyProtection="1"/>
    <xf numFmtId="0" fontId="11" fillId="21" borderId="12" xfId="0" applyFont="1" applyFill="1" applyBorder="1" applyProtection="1"/>
    <xf numFmtId="0" fontId="11" fillId="21" borderId="13" xfId="0" applyFont="1" applyFill="1" applyBorder="1" applyProtection="1"/>
    <xf numFmtId="0" fontId="49" fillId="21" borderId="0" xfId="0" applyFont="1" applyFill="1" applyBorder="1" applyAlignment="1" applyProtection="1">
      <alignment vertical="center" wrapText="1"/>
    </xf>
    <xf numFmtId="0" fontId="11" fillId="21" borderId="0" xfId="0" applyFont="1" applyFill="1" applyBorder="1" applyAlignment="1" applyProtection="1">
      <alignment vertical="center" wrapText="1"/>
    </xf>
    <xf numFmtId="0" fontId="11" fillId="21" borderId="11" xfId="0" applyFont="1" applyFill="1" applyBorder="1" applyAlignment="1" applyProtection="1">
      <alignment vertical="center" wrapText="1"/>
    </xf>
    <xf numFmtId="0" fontId="11" fillId="21" borderId="12" xfId="0" applyFont="1" applyFill="1" applyBorder="1" applyAlignment="1" applyProtection="1">
      <alignment vertical="center" wrapText="1"/>
    </xf>
    <xf numFmtId="0" fontId="11" fillId="21" borderId="13" xfId="0" applyFont="1" applyFill="1" applyBorder="1" applyAlignment="1" applyProtection="1">
      <alignment vertical="center" wrapText="1"/>
    </xf>
    <xf numFmtId="0" fontId="11" fillId="21" borderId="0" xfId="0" applyFont="1" applyFill="1" applyBorder="1"/>
    <xf numFmtId="0" fontId="11" fillId="22" borderId="0" xfId="0" applyFont="1" applyFill="1" applyBorder="1" applyProtection="1"/>
    <xf numFmtId="0" fontId="11" fillId="22" borderId="0" xfId="0" applyFont="1" applyFill="1" applyBorder="1" applyAlignment="1" applyProtection="1">
      <alignment vertical="center" wrapText="1"/>
    </xf>
    <xf numFmtId="0" fontId="11" fillId="22" borderId="5" xfId="0" applyFont="1" applyFill="1" applyBorder="1" applyProtection="1"/>
    <xf numFmtId="0" fontId="11" fillId="22" borderId="32" xfId="0" applyFont="1" applyFill="1" applyBorder="1" applyProtection="1"/>
    <xf numFmtId="0" fontId="11" fillId="22" borderId="31" xfId="0" applyFont="1" applyFill="1" applyBorder="1" applyProtection="1"/>
    <xf numFmtId="0" fontId="11" fillId="22" borderId="7" xfId="0" applyFont="1" applyFill="1" applyBorder="1" applyProtection="1"/>
    <xf numFmtId="0" fontId="11" fillId="22" borderId="11" xfId="0" applyFont="1" applyFill="1" applyBorder="1" applyProtection="1"/>
    <xf numFmtId="0" fontId="11" fillId="22" borderId="8" xfId="0" applyFont="1" applyFill="1" applyBorder="1" applyProtection="1"/>
    <xf numFmtId="0" fontId="11" fillId="22" borderId="12" xfId="0" applyFont="1" applyFill="1" applyBorder="1" applyProtection="1"/>
    <xf numFmtId="44" fontId="11" fillId="22" borderId="12" xfId="2" applyFont="1" applyFill="1" applyBorder="1" applyProtection="1"/>
    <xf numFmtId="0" fontId="11" fillId="22" borderId="13" xfId="0" applyFont="1" applyFill="1" applyBorder="1" applyProtection="1"/>
    <xf numFmtId="0" fontId="11" fillId="22" borderId="32" xfId="0" applyFont="1" applyFill="1" applyBorder="1" applyAlignment="1" applyProtection="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pplyProtection="1">
      <alignment vertical="center" wrapText="1"/>
    </xf>
    <xf numFmtId="44" fontId="11" fillId="22" borderId="13" xfId="2" applyFont="1" applyFill="1" applyBorder="1" applyProtection="1"/>
    <xf numFmtId="0" fontId="11" fillId="22" borderId="0" xfId="0" applyFont="1" applyFill="1" applyBorder="1"/>
    <xf numFmtId="0" fontId="11" fillId="22" borderId="11" xfId="0" applyFont="1" applyFill="1" applyBorder="1"/>
    <xf numFmtId="0" fontId="49" fillId="22" borderId="0" xfId="0" applyFont="1" applyFill="1" applyBorder="1" applyAlignment="1" applyProtection="1">
      <alignment vertical="center" wrapText="1"/>
    </xf>
    <xf numFmtId="0" fontId="11" fillId="22" borderId="7" xfId="0" applyFont="1" applyFill="1" applyBorder="1"/>
    <xf numFmtId="0" fontId="11" fillId="22" borderId="8" xfId="0" applyFont="1" applyFill="1" applyBorder="1"/>
    <xf numFmtId="0" fontId="11" fillId="22" borderId="5" xfId="0" applyFont="1" applyFill="1" applyBorder="1"/>
    <xf numFmtId="0" fontId="11" fillId="22" borderId="4" xfId="0" quotePrefix="1" applyFont="1" applyFill="1" applyBorder="1" applyAlignment="1" applyProtection="1">
      <alignment horizontal="left" vertical="center"/>
    </xf>
    <xf numFmtId="0" fontId="11" fillId="22" borderId="4" xfId="0" applyFont="1" applyFill="1" applyBorder="1" applyAlignment="1" applyProtection="1">
      <alignment horizontal="left" vertical="center"/>
    </xf>
    <xf numFmtId="0" fontId="11" fillId="22" borderId="6" xfId="0" applyFont="1" applyFill="1" applyBorder="1" applyAlignment="1">
      <alignment horizontal="left"/>
    </xf>
    <xf numFmtId="0" fontId="11" fillId="20" borderId="0" xfId="0" applyFont="1" applyFill="1" applyBorder="1"/>
    <xf numFmtId="0" fontId="11" fillId="22" borderId="0" xfId="0" applyFont="1" applyFill="1"/>
    <xf numFmtId="0" fontId="11" fillId="4" borderId="0" xfId="0" applyFont="1" applyFill="1" applyBorder="1" applyAlignment="1" applyProtection="1">
      <alignment horizontal="left" vertical="top"/>
    </xf>
    <xf numFmtId="0" fontId="11" fillId="23" borderId="5" xfId="0" applyFont="1" applyFill="1" applyBorder="1" applyProtection="1"/>
    <xf numFmtId="0" fontId="11" fillId="23" borderId="11" xfId="0" applyFont="1" applyFill="1" applyBorder="1" applyProtection="1"/>
    <xf numFmtId="0" fontId="11" fillId="23" borderId="7" xfId="0" applyFont="1" applyFill="1" applyBorder="1" applyProtection="1"/>
    <xf numFmtId="0" fontId="49" fillId="23" borderId="7" xfId="0" applyFont="1" applyFill="1" applyBorder="1"/>
    <xf numFmtId="0" fontId="11" fillId="23" borderId="7" xfId="0" applyFont="1" applyFill="1" applyBorder="1"/>
    <xf numFmtId="0" fontId="11" fillId="23" borderId="32" xfId="0" applyFont="1" applyFill="1" applyBorder="1" applyProtection="1"/>
    <xf numFmtId="0" fontId="11" fillId="23" borderId="31" xfId="0" applyFont="1" applyFill="1" applyBorder="1" applyProtection="1"/>
    <xf numFmtId="0" fontId="49" fillId="23" borderId="0" xfId="0" applyFont="1" applyFill="1" applyBorder="1" applyProtection="1"/>
    <xf numFmtId="0" fontId="11" fillId="23" borderId="0" xfId="0" applyFont="1" applyFill="1" applyBorder="1" applyProtection="1"/>
    <xf numFmtId="0" fontId="49" fillId="23" borderId="5" xfId="0" applyFont="1" applyFill="1" applyBorder="1" applyProtection="1"/>
    <xf numFmtId="0" fontId="49" fillId="23" borderId="0" xfId="0" applyFont="1" applyFill="1" applyBorder="1" applyAlignment="1" applyProtection="1">
      <alignment vertical="center" wrapText="1"/>
    </xf>
    <xf numFmtId="0" fontId="11" fillId="23" borderId="0" xfId="0" applyFont="1" applyFill="1" applyBorder="1" applyAlignment="1" applyProtection="1">
      <alignment vertical="center" wrapText="1"/>
    </xf>
    <xf numFmtId="0" fontId="11" fillId="23" borderId="32" xfId="0" applyFont="1" applyFill="1" applyBorder="1" applyAlignment="1" applyProtection="1">
      <alignment vertical="center" wrapText="1"/>
    </xf>
    <xf numFmtId="0" fontId="11" fillId="23" borderId="31" xfId="0" applyFont="1" applyFill="1" applyBorder="1" applyAlignment="1" applyProtection="1">
      <alignment vertical="center" wrapText="1"/>
    </xf>
    <xf numFmtId="8" fontId="11" fillId="23" borderId="0" xfId="0" applyNumberFormat="1" applyFont="1" applyFill="1" applyBorder="1" applyProtection="1"/>
    <xf numFmtId="0" fontId="11" fillId="23" borderId="12" xfId="0" applyFont="1" applyFill="1" applyBorder="1" applyProtection="1"/>
    <xf numFmtId="0" fontId="11" fillId="23" borderId="13" xfId="0" applyFont="1" applyFill="1" applyBorder="1" applyProtection="1"/>
    <xf numFmtId="0" fontId="11" fillId="23" borderId="8" xfId="0" applyFont="1" applyFill="1" applyBorder="1" applyProtection="1"/>
    <xf numFmtId="0" fontId="11" fillId="23" borderId="12" xfId="0" applyFont="1" applyFill="1" applyBorder="1" applyAlignment="1" applyProtection="1">
      <alignment vertical="center" wrapText="1"/>
    </xf>
    <xf numFmtId="0" fontId="11" fillId="23" borderId="13" xfId="0" applyFont="1" applyFill="1" applyBorder="1" applyAlignment="1" applyProtection="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168" fontId="24" fillId="2" borderId="0" xfId="0" applyNumberFormat="1" applyFont="1" applyFill="1" applyBorder="1" applyAlignment="1">
      <alignment horizontal="center"/>
    </xf>
    <xf numFmtId="0" fontId="23" fillId="2" borderId="7" xfId="0" applyFont="1" applyFill="1" applyBorder="1" applyAlignment="1">
      <alignment horizontal="center"/>
    </xf>
    <xf numFmtId="0" fontId="23" fillId="2" borderId="0" xfId="0" applyFont="1" applyFill="1" applyBorder="1" applyAlignment="1">
      <alignment horizontal="center"/>
    </xf>
    <xf numFmtId="0" fontId="25" fillId="2" borderId="7" xfId="0" applyFont="1" applyFill="1" applyBorder="1" applyAlignment="1">
      <alignment horizontal="center"/>
    </xf>
    <xf numFmtId="0" fontId="25" fillId="2" borderId="0" xfId="0"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Border="1" applyAlignment="1" applyProtection="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pplyProtection="1">
      <alignment horizontal="center"/>
    </xf>
    <xf numFmtId="0" fontId="31" fillId="7" borderId="32" xfId="0" applyFont="1" applyFill="1" applyBorder="1" applyAlignment="1" applyProtection="1">
      <alignment horizontal="center"/>
    </xf>
    <xf numFmtId="0" fontId="31" fillId="7" borderId="31" xfId="0" applyFont="1" applyFill="1" applyBorder="1" applyAlignment="1" applyProtection="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pplyProtection="1">
      <alignment horizontal="center" vertical="center"/>
    </xf>
    <xf numFmtId="164" fontId="28" fillId="3" borderId="39" xfId="0" applyNumberFormat="1" applyFont="1" applyFill="1" applyBorder="1" applyAlignment="1" applyProtection="1">
      <alignment horizontal="center" vertical="center"/>
    </xf>
    <xf numFmtId="164" fontId="28" fillId="3" borderId="8" xfId="0" applyNumberFormat="1" applyFont="1" applyFill="1" applyBorder="1" applyAlignment="1" applyProtection="1">
      <alignment horizontal="center" vertical="center"/>
    </xf>
    <xf numFmtId="164" fontId="28" fillId="3" borderId="41" xfId="0" applyNumberFormat="1" applyFont="1" applyFill="1" applyBorder="1" applyAlignment="1" applyProtection="1">
      <alignment horizontal="center" vertical="center"/>
    </xf>
    <xf numFmtId="1" fontId="30" fillId="7" borderId="38" xfId="0" applyNumberFormat="1" applyFont="1" applyFill="1" applyBorder="1" applyAlignment="1" applyProtection="1">
      <alignment horizontal="center" vertical="center"/>
    </xf>
    <xf numFmtId="1" fontId="30" fillId="7" borderId="39" xfId="0" applyNumberFormat="1" applyFont="1" applyFill="1" applyBorder="1" applyAlignment="1" applyProtection="1">
      <alignment horizontal="center" vertical="center"/>
    </xf>
    <xf numFmtId="1" fontId="30" fillId="7" borderId="40" xfId="0" applyNumberFormat="1" applyFont="1" applyFill="1" applyBorder="1" applyAlignment="1" applyProtection="1">
      <alignment horizontal="center" vertical="center"/>
    </xf>
    <xf numFmtId="1" fontId="30" fillId="7" borderId="41" xfId="0" applyNumberFormat="1" applyFont="1" applyFill="1" applyBorder="1" applyAlignment="1" applyProtection="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2" xfId="0" applyFont="1" applyBorder="1" applyAlignment="1">
      <alignment horizontal="left" vertical="center" wrapText="1"/>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Font="1"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51" xfId="0" applyFont="1" applyBorder="1" applyAlignment="1">
      <alignment horizontal="left" vertical="center"/>
    </xf>
    <xf numFmtId="0" fontId="0" fillId="0" borderId="57" xfId="0" applyFont="1"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0" fillId="0" borderId="3"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0" fillId="0" borderId="6" xfId="0" applyFont="1" applyBorder="1" applyAlignment="1">
      <alignment horizontal="left" vertical="center"/>
    </xf>
    <xf numFmtId="0" fontId="0" fillId="0" borderId="3"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2" xfId="0" applyFont="1" applyBorder="1" applyAlignment="1">
      <alignment horizontal="left" vertical="center"/>
    </xf>
    <xf numFmtId="14" fontId="3" fillId="0" borderId="0" xfId="0" applyNumberFormat="1" applyFont="1" applyFill="1" applyAlignment="1" applyProtection="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245269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21875" customWidth="1"/>
    <col min="6" max="6" width="11.5546875" customWidth="1"/>
    <col min="7" max="7" width="14.21875" customWidth="1"/>
    <col min="8" max="8" width="16.77734375" customWidth="1"/>
    <col min="9" max="9" width="15.5546875" customWidth="1"/>
  </cols>
  <sheetData>
    <row r="1" spans="1:9" ht="31.2" x14ac:dyDescent="0.6">
      <c r="A1" s="346">
        <f>Activity!L4</f>
        <v>0</v>
      </c>
      <c r="B1" s="347"/>
      <c r="C1" s="347"/>
      <c r="D1" s="347"/>
      <c r="E1" s="347"/>
      <c r="F1" s="347"/>
      <c r="G1" s="347"/>
      <c r="H1" s="347"/>
      <c r="I1" s="348"/>
    </row>
    <row r="2" spans="1:9" ht="5.25" customHeight="1" x14ac:dyDescent="0.3">
      <c r="A2" s="151"/>
      <c r="B2" s="152"/>
      <c r="C2" s="152"/>
      <c r="D2" s="152"/>
      <c r="E2" s="152"/>
      <c r="F2" s="152"/>
      <c r="G2" s="152"/>
      <c r="H2" s="152"/>
      <c r="I2" s="153"/>
    </row>
    <row r="3" spans="1:9" ht="25.8" x14ac:dyDescent="0.5">
      <c r="A3" s="349" t="str">
        <f>"Billing by CSU for the Month of "</f>
        <v xml:space="preserve">Billing by CSU for the Month of </v>
      </c>
      <c r="B3" s="350"/>
      <c r="C3" s="350"/>
      <c r="D3" s="350"/>
      <c r="E3" s="350"/>
      <c r="F3" s="350"/>
      <c r="G3" s="351">
        <f>Activity!J3</f>
        <v>45536</v>
      </c>
      <c r="H3" s="351"/>
      <c r="I3" s="352"/>
    </row>
    <row r="4" spans="1:9" ht="5.25" customHeight="1" x14ac:dyDescent="0.3">
      <c r="A4" s="154"/>
      <c r="B4" s="155"/>
      <c r="C4" s="155"/>
      <c r="D4" s="155"/>
      <c r="E4" s="155"/>
      <c r="F4" s="155"/>
      <c r="G4" s="155"/>
      <c r="H4" s="155"/>
      <c r="I4" s="156"/>
    </row>
    <row r="5" spans="1:9" ht="46.8" x14ac:dyDescent="0.3">
      <c r="A5" s="106" t="s">
        <v>5</v>
      </c>
      <c r="B5" s="107" t="s">
        <v>1</v>
      </c>
      <c r="C5" s="108" t="s">
        <v>13</v>
      </c>
      <c r="D5" s="109" t="s">
        <v>264</v>
      </c>
      <c r="E5" s="110" t="s">
        <v>265</v>
      </c>
      <c r="F5" s="96" t="s">
        <v>504</v>
      </c>
      <c r="G5" s="111" t="s">
        <v>266</v>
      </c>
      <c r="H5" s="110" t="s">
        <v>268</v>
      </c>
      <c r="I5" s="112" t="s">
        <v>267</v>
      </c>
    </row>
    <row r="6" spans="1:9" ht="15.6" x14ac:dyDescent="0.3">
      <c r="A6" s="147" t="s">
        <v>263</v>
      </c>
      <c r="B6" s="148">
        <f t="shared" ref="B6:I6" si="0">SUM(B7:B27)</f>
        <v>0</v>
      </c>
      <c r="C6" s="149">
        <f t="shared" si="0"/>
        <v>0</v>
      </c>
      <c r="D6" s="150">
        <f t="shared" si="0"/>
        <v>0</v>
      </c>
      <c r="E6" s="150" t="e">
        <f t="shared" si="0"/>
        <v>#REF!</v>
      </c>
      <c r="F6" s="150">
        <f>SUM(F7:F27)</f>
        <v>0</v>
      </c>
      <c r="G6" s="150">
        <f t="shared" si="0"/>
        <v>0</v>
      </c>
      <c r="H6" s="150">
        <f t="shared" si="0"/>
        <v>0</v>
      </c>
      <c r="I6" s="150">
        <f t="shared" si="0"/>
        <v>0</v>
      </c>
    </row>
    <row r="7" spans="1:9" ht="18" x14ac:dyDescent="0.35">
      <c r="A7" s="159" t="s">
        <v>24</v>
      </c>
      <c r="B7" s="157">
        <f>SUMIF(Activity!E:E,A7,Activity!L:L)</f>
        <v>0</v>
      </c>
      <c r="C7" s="158">
        <f>SUMIF(Activity!E:E,'CSU Summary'!A7,Activity!O:O)</f>
        <v>0</v>
      </c>
      <c r="D7" s="145">
        <f>COUNTIF(Activity!E:E,A7)</f>
        <v>0</v>
      </c>
      <c r="E7" s="145" t="e">
        <f>COUNTIFS(Activity!#REF!,"Yes",Activity!E:E,A7)</f>
        <v>#REF!</v>
      </c>
      <c r="F7" s="146">
        <f>COUNTIFS(Activity!R:R,"Yes",Activity!E:E,A7)</f>
        <v>0</v>
      </c>
      <c r="G7" s="145">
        <f>COUNTIFS(Activity!S:S,"Yes - Completed",Activity!E:E,A7)</f>
        <v>0</v>
      </c>
      <c r="H7" s="145">
        <f t="shared" ref="H7:H27" si="1">F7-G7-I7</f>
        <v>0</v>
      </c>
      <c r="I7" s="145">
        <f>COUNTIFS(Activity!S:S,"No - Never Began",Activity!E:E,A7)</f>
        <v>0</v>
      </c>
    </row>
    <row r="8" spans="1:9" ht="18" x14ac:dyDescent="0.35">
      <c r="A8" s="159">
        <v>15</v>
      </c>
      <c r="B8" s="157">
        <f>SUMIF(Activity!E:E,A8,Activity!L:L)</f>
        <v>0</v>
      </c>
      <c r="C8" s="158">
        <f>SUMIF(Activity!E:E,'CSU Summary'!A8,Activity!O:O)</f>
        <v>0</v>
      </c>
      <c r="D8" s="145">
        <f>COUNTIF(Activity!E:E,A8)</f>
        <v>0</v>
      </c>
      <c r="E8" s="145" t="e">
        <f>COUNTIFS(Activity!#REF!,"Yes",Activity!E:E,A8)</f>
        <v>#REF!</v>
      </c>
      <c r="F8" s="146">
        <f>COUNTIFS(Activity!R:R,"Yes",Activity!E:E,A8)</f>
        <v>0</v>
      </c>
      <c r="G8" s="145">
        <f>COUNTIFS(Activity!S:S,"Yes - Completed",Activity!E:E,A8)</f>
        <v>0</v>
      </c>
      <c r="H8" s="145">
        <f t="shared" si="1"/>
        <v>0</v>
      </c>
      <c r="I8" s="145">
        <f>COUNTIFS(Activity!S:S,"No - Never Began",Activity!E:E,A8)</f>
        <v>0</v>
      </c>
    </row>
    <row r="9" spans="1:9" ht="18" x14ac:dyDescent="0.35">
      <c r="A9" s="159">
        <v>16</v>
      </c>
      <c r="B9" s="157">
        <f>SUMIF(Activity!E:E,A9,Activity!L:L)</f>
        <v>0</v>
      </c>
      <c r="C9" s="158">
        <f>SUMIF(Activity!E:E,'CSU Summary'!A9,Activity!O:O)</f>
        <v>0</v>
      </c>
      <c r="D9" s="145">
        <f>COUNTIF(Activity!E:E,A9)</f>
        <v>0</v>
      </c>
      <c r="E9" s="145" t="e">
        <f>COUNTIFS(Activity!#REF!,"Yes",Activity!E:E,A9)</f>
        <v>#REF!</v>
      </c>
      <c r="F9" s="146">
        <f>COUNTIFS(Activity!R:R,"Yes",Activity!E:E,A9)</f>
        <v>0</v>
      </c>
      <c r="G9" s="145">
        <f>COUNTIFS(Activity!S:S,"Yes - Completed",Activity!E:E,A9)</f>
        <v>0</v>
      </c>
      <c r="H9" s="145">
        <f t="shared" si="1"/>
        <v>0</v>
      </c>
      <c r="I9" s="145">
        <f>COUNTIFS(Activity!S:S,"No - Never Began",Activity!E:E,A9)</f>
        <v>0</v>
      </c>
    </row>
    <row r="10" spans="1:9" ht="18" x14ac:dyDescent="0.35">
      <c r="A10" s="159">
        <v>17</v>
      </c>
      <c r="B10" s="157">
        <f>SUMIF(Activity!E:E,A10,Activity!L:L)</f>
        <v>0</v>
      </c>
      <c r="C10" s="158">
        <f>SUMIF(Activity!E:E,'CSU Summary'!A10,Activity!O:O)</f>
        <v>0</v>
      </c>
      <c r="D10" s="145">
        <f>COUNTIF(Activity!E:E,A10)</f>
        <v>0</v>
      </c>
      <c r="E10" s="145" t="e">
        <f>COUNTIFS(Activity!#REF!,"Yes",Activity!E:E,A10)</f>
        <v>#REF!</v>
      </c>
      <c r="F10" s="146">
        <f>COUNTIFS(Activity!R:R,"Yes",Activity!E:E,A10)</f>
        <v>0</v>
      </c>
      <c r="G10" s="145">
        <f>COUNTIFS(Activity!S:S,"Yes - Completed",Activity!E:E,A10)</f>
        <v>0</v>
      </c>
      <c r="H10" s="145">
        <f t="shared" si="1"/>
        <v>0</v>
      </c>
      <c r="I10" s="145">
        <f>COUNTIFS(Activity!S:S,"No - Never Began",Activity!E:E,A10)</f>
        <v>0</v>
      </c>
    </row>
    <row r="11" spans="1:9" ht="18" x14ac:dyDescent="0.35">
      <c r="A11" s="159">
        <v>18</v>
      </c>
      <c r="B11" s="157">
        <f>SUMIF(Activity!E:E,A11,Activity!L:L)</f>
        <v>0</v>
      </c>
      <c r="C11" s="158">
        <f>SUMIF(Activity!E:E,'CSU Summary'!A11,Activity!O:O)</f>
        <v>0</v>
      </c>
      <c r="D11" s="145">
        <f>COUNTIF(Activity!E:E,A11)</f>
        <v>0</v>
      </c>
      <c r="E11" s="145" t="e">
        <f>COUNTIFS(Activity!#REF!,"Yes",Activity!E:E,A11)</f>
        <v>#REF!</v>
      </c>
      <c r="F11" s="146">
        <f>COUNTIFS(Activity!R:R,"Yes",Activity!E:E,A11)</f>
        <v>0</v>
      </c>
      <c r="G11" s="145">
        <f>COUNTIFS(Activity!S:S,"Yes - Completed",Activity!E:E,A11)</f>
        <v>0</v>
      </c>
      <c r="H11" s="145">
        <f t="shared" si="1"/>
        <v>0</v>
      </c>
      <c r="I11" s="145">
        <f>COUNTIFS(Activity!S:S,"No - Never Began",Activity!E:E,A11)</f>
        <v>0</v>
      </c>
    </row>
    <row r="12" spans="1:9" ht="18" x14ac:dyDescent="0.35">
      <c r="A12" s="159">
        <v>19</v>
      </c>
      <c r="B12" s="157">
        <f>SUMIF(Activity!E:E,A12,Activity!L:L)</f>
        <v>0</v>
      </c>
      <c r="C12" s="158">
        <f>SUMIF(Activity!E:E,'CSU Summary'!A12,Activity!O:O)</f>
        <v>0</v>
      </c>
      <c r="D12" s="145">
        <f>COUNTIF(Activity!E:E,A12)</f>
        <v>0</v>
      </c>
      <c r="E12" s="145" t="e">
        <f>COUNTIFS(Activity!#REF!,"Yes",Activity!E:E,A12)</f>
        <v>#REF!</v>
      </c>
      <c r="F12" s="146">
        <f>COUNTIFS(Activity!R:R,"Yes",Activity!E:E,A12)</f>
        <v>0</v>
      </c>
      <c r="G12" s="145">
        <f>COUNTIFS(Activity!S:S,"Yes - Completed",Activity!E:E,A12)</f>
        <v>0</v>
      </c>
      <c r="H12" s="145">
        <f t="shared" si="1"/>
        <v>0</v>
      </c>
      <c r="I12" s="145">
        <f>COUNTIFS(Activity!S:S,"No - Never Began",Activity!E:E,A12)</f>
        <v>0</v>
      </c>
    </row>
    <row r="13" spans="1:9" ht="18" x14ac:dyDescent="0.35">
      <c r="A13" s="159">
        <v>20</v>
      </c>
      <c r="B13" s="157">
        <f>SUMIF(Activity!E:E,A13,Activity!L:L)</f>
        <v>0</v>
      </c>
      <c r="C13" s="158">
        <f>SUMIF(Activity!E:E,'CSU Summary'!A13,Activity!O:O)</f>
        <v>0</v>
      </c>
      <c r="D13" s="145">
        <f>COUNTIF(Activity!E:E,A13)</f>
        <v>0</v>
      </c>
      <c r="E13" s="145" t="e">
        <f>COUNTIFS(Activity!#REF!,"Yes",Activity!E:E,A13)</f>
        <v>#REF!</v>
      </c>
      <c r="F13" s="146">
        <f>COUNTIFS(Activity!R:R,"Yes",Activity!E:E,A13)</f>
        <v>0</v>
      </c>
      <c r="G13" s="145">
        <f>COUNTIFS(Activity!S:S,"Yes - Completed",Activity!E:E,A13)</f>
        <v>0</v>
      </c>
      <c r="H13" s="145">
        <f t="shared" si="1"/>
        <v>0</v>
      </c>
      <c r="I13" s="145">
        <f>COUNTIFS(Activity!S:S,"No - Never Began",Activity!E:E,A13)</f>
        <v>0</v>
      </c>
    </row>
    <row r="14" spans="1:9" ht="18" x14ac:dyDescent="0.35">
      <c r="A14" s="159">
        <v>21</v>
      </c>
      <c r="B14" s="157">
        <f>SUMIF(Activity!E:E,A14,Activity!L:L)</f>
        <v>0</v>
      </c>
      <c r="C14" s="158">
        <f>SUMIF(Activity!E:E,'CSU Summary'!A14,Activity!O:O)</f>
        <v>0</v>
      </c>
      <c r="D14" s="145">
        <f>COUNTIF(Activity!E:E,A14)</f>
        <v>0</v>
      </c>
      <c r="E14" s="145" t="e">
        <f>COUNTIFS(Activity!#REF!,"Yes",Activity!E:E,A14)</f>
        <v>#REF!</v>
      </c>
      <c r="F14" s="146">
        <f>COUNTIFS(Activity!R:R,"Yes",Activity!E:E,A14)</f>
        <v>0</v>
      </c>
      <c r="G14" s="145">
        <f>COUNTIFS(Activity!S:S,"Yes - Completed",Activity!E:E,A14)</f>
        <v>0</v>
      </c>
      <c r="H14" s="145">
        <f t="shared" si="1"/>
        <v>0</v>
      </c>
      <c r="I14" s="145">
        <f>COUNTIFS(Activity!S:S,"No - Never Began",Activity!E:E,A14)</f>
        <v>0</v>
      </c>
    </row>
    <row r="15" spans="1:9" ht="18" x14ac:dyDescent="0.35">
      <c r="A15" s="159">
        <v>22</v>
      </c>
      <c r="B15" s="157">
        <f>SUMIF(Activity!E:E,A15,Activity!L:L)</f>
        <v>0</v>
      </c>
      <c r="C15" s="158">
        <f>SUMIF(Activity!E:E,'CSU Summary'!A15,Activity!O:O)</f>
        <v>0</v>
      </c>
      <c r="D15" s="145">
        <f>COUNTIF(Activity!E:E,A15)</f>
        <v>0</v>
      </c>
      <c r="E15" s="145" t="e">
        <f>COUNTIFS(Activity!#REF!,"Yes",Activity!E:E,A15)</f>
        <v>#REF!</v>
      </c>
      <c r="F15" s="146">
        <f>COUNTIFS(Activity!R:R,"Yes",Activity!E:E,A15)</f>
        <v>0</v>
      </c>
      <c r="G15" s="145">
        <f>COUNTIFS(Activity!S:S,"Yes - Completed",Activity!E:E,A15)</f>
        <v>0</v>
      </c>
      <c r="H15" s="145">
        <f t="shared" si="1"/>
        <v>0</v>
      </c>
      <c r="I15" s="145">
        <f>COUNTIFS(Activity!S:S,"No - Never Began",Activity!E:E,A15)</f>
        <v>0</v>
      </c>
    </row>
    <row r="16" spans="1:9" ht="18" x14ac:dyDescent="0.35">
      <c r="A16" s="159">
        <v>23</v>
      </c>
      <c r="B16" s="157">
        <f>SUMIF(Activity!E:E,A16,Activity!L:L)</f>
        <v>0</v>
      </c>
      <c r="C16" s="158">
        <f>SUMIF(Activity!E:E,'CSU Summary'!A16,Activity!O:O)</f>
        <v>0</v>
      </c>
      <c r="D16" s="145">
        <f>COUNTIF(Activity!E:E,A16)</f>
        <v>0</v>
      </c>
      <c r="E16" s="145" t="e">
        <f>COUNTIFS(Activity!#REF!,"Yes",Activity!E:E,A16)</f>
        <v>#REF!</v>
      </c>
      <c r="F16" s="146">
        <f>COUNTIFS(Activity!R:R,"Yes",Activity!E:E,A16)</f>
        <v>0</v>
      </c>
      <c r="G16" s="145">
        <f>COUNTIFS(Activity!S:S,"Yes - Completed",Activity!E:E,A16)</f>
        <v>0</v>
      </c>
      <c r="H16" s="145">
        <f t="shared" si="1"/>
        <v>0</v>
      </c>
      <c r="I16" s="145">
        <f>COUNTIFS(Activity!S:S,"No - Never Began",Activity!E:E,A16)</f>
        <v>0</v>
      </c>
    </row>
    <row r="17" spans="1:9" ht="18" x14ac:dyDescent="0.35">
      <c r="A17" s="159">
        <v>24</v>
      </c>
      <c r="B17" s="157">
        <f>SUMIF(Activity!E:E,A17,Activity!L:L)</f>
        <v>0</v>
      </c>
      <c r="C17" s="158">
        <f>SUMIF(Activity!E:E,'CSU Summary'!A17,Activity!O:O)</f>
        <v>0</v>
      </c>
      <c r="D17" s="145">
        <f>COUNTIF(Activity!E:E,A17)</f>
        <v>0</v>
      </c>
      <c r="E17" s="145" t="e">
        <f>COUNTIFS(Activity!#REF!,"Yes",Activity!E:E,A17)</f>
        <v>#REF!</v>
      </c>
      <c r="F17" s="146">
        <f>COUNTIFS(Activity!R:R,"Yes",Activity!E:E,A17)</f>
        <v>0</v>
      </c>
      <c r="G17" s="145">
        <f>COUNTIFS(Activity!S:S,"Yes - Completed",Activity!E:E,A17)</f>
        <v>0</v>
      </c>
      <c r="H17" s="145">
        <f t="shared" si="1"/>
        <v>0</v>
      </c>
      <c r="I17" s="145">
        <f>COUNTIFS(Activity!S:S,"No - Never Began",Activity!E:E,A17)</f>
        <v>0</v>
      </c>
    </row>
    <row r="18" spans="1:9" ht="18" x14ac:dyDescent="0.35">
      <c r="A18" s="159">
        <v>25</v>
      </c>
      <c r="B18" s="157">
        <f>SUMIF(Activity!E:E,A18,Activity!L:L)</f>
        <v>0</v>
      </c>
      <c r="C18" s="158">
        <f>SUMIF(Activity!E:E,'CSU Summary'!A18,Activity!O:O)</f>
        <v>0</v>
      </c>
      <c r="D18" s="145">
        <f>COUNTIF(Activity!E:E,A18)</f>
        <v>0</v>
      </c>
      <c r="E18" s="145" t="e">
        <f>COUNTIFS(Activity!#REF!,"Yes",Activity!E:E,A18)</f>
        <v>#REF!</v>
      </c>
      <c r="F18" s="146">
        <f>COUNTIFS(Activity!R:R,"Yes",Activity!E:E,A18)</f>
        <v>0</v>
      </c>
      <c r="G18" s="145">
        <f>COUNTIFS(Activity!S:S,"Yes - Completed",Activity!E:E,A18)</f>
        <v>0</v>
      </c>
      <c r="H18" s="145">
        <f t="shared" si="1"/>
        <v>0</v>
      </c>
      <c r="I18" s="145">
        <f>COUNTIFS(Activity!S:S,"No - Never Began",Activity!E:E,A18)</f>
        <v>0</v>
      </c>
    </row>
    <row r="19" spans="1:9" ht="18" x14ac:dyDescent="0.35">
      <c r="A19" s="159">
        <v>26</v>
      </c>
      <c r="B19" s="157">
        <f>SUMIF(Activity!E:E,A19,Activity!L:L)</f>
        <v>0</v>
      </c>
      <c r="C19" s="158">
        <f>SUMIF(Activity!E:E,'CSU Summary'!A19,Activity!O:O)</f>
        <v>0</v>
      </c>
      <c r="D19" s="145">
        <f>COUNTIF(Activity!E:E,A19)</f>
        <v>0</v>
      </c>
      <c r="E19" s="145" t="e">
        <f>COUNTIFS(Activity!#REF!,"Yes",Activity!E:E,A19)</f>
        <v>#REF!</v>
      </c>
      <c r="F19" s="146">
        <f>COUNTIFS(Activity!R:R,"Yes",Activity!E:E,A19)</f>
        <v>0</v>
      </c>
      <c r="G19" s="145">
        <f>COUNTIFS(Activity!S:S,"Yes - Completed",Activity!E:E,A19)</f>
        <v>0</v>
      </c>
      <c r="H19" s="145">
        <f t="shared" si="1"/>
        <v>0</v>
      </c>
      <c r="I19" s="145">
        <f>COUNTIFS(Activity!S:S,"No - Never Began",Activity!E:E,A19)</f>
        <v>0</v>
      </c>
    </row>
    <row r="20" spans="1:9" ht="18" x14ac:dyDescent="0.35">
      <c r="A20" s="159">
        <v>27</v>
      </c>
      <c r="B20" s="157">
        <f>SUMIF(Activity!E:E,A20,Activity!L:L)</f>
        <v>0</v>
      </c>
      <c r="C20" s="158">
        <f>SUMIF(Activity!E:E,'CSU Summary'!A20,Activity!O:O)</f>
        <v>0</v>
      </c>
      <c r="D20" s="145">
        <f>COUNTIF(Activity!E:E,A20)</f>
        <v>0</v>
      </c>
      <c r="E20" s="145" t="e">
        <f>COUNTIFS(Activity!#REF!,"Yes",Activity!E:E,A20)</f>
        <v>#REF!</v>
      </c>
      <c r="F20" s="146">
        <f>COUNTIFS(Activity!R:R,"Yes",Activity!E:E,A20)</f>
        <v>0</v>
      </c>
      <c r="G20" s="145">
        <f>COUNTIFS(Activity!S:S,"Yes - Completed",Activity!E:E,A20)</f>
        <v>0</v>
      </c>
      <c r="H20" s="145">
        <f t="shared" si="1"/>
        <v>0</v>
      </c>
      <c r="I20" s="145">
        <f>COUNTIFS(Activity!S:S,"No - Never Began",Activity!E:E,A20)</f>
        <v>0</v>
      </c>
    </row>
    <row r="21" spans="1:9" ht="18" x14ac:dyDescent="0.35">
      <c r="A21" s="159">
        <v>28</v>
      </c>
      <c r="B21" s="157">
        <f>SUMIF(Activity!E:E,A21,Activity!L:L)</f>
        <v>0</v>
      </c>
      <c r="C21" s="158">
        <f>SUMIF(Activity!E:E,'CSU Summary'!A21,Activity!O:O)</f>
        <v>0</v>
      </c>
      <c r="D21" s="145">
        <f>COUNTIF(Activity!E:E,A21)</f>
        <v>0</v>
      </c>
      <c r="E21" s="145" t="e">
        <f>COUNTIFS(Activity!#REF!,"Yes",Activity!E:E,A21)</f>
        <v>#REF!</v>
      </c>
      <c r="F21" s="146">
        <f>COUNTIFS(Activity!R:R,"Yes",Activity!E:E,A21)</f>
        <v>0</v>
      </c>
      <c r="G21" s="145">
        <f>COUNTIFS(Activity!S:S,"Yes - Completed",Activity!E:E,A21)</f>
        <v>0</v>
      </c>
      <c r="H21" s="145">
        <f t="shared" si="1"/>
        <v>0</v>
      </c>
      <c r="I21" s="145">
        <f>COUNTIFS(Activity!S:S,"No - Never Began",Activity!E:E,A21)</f>
        <v>0</v>
      </c>
    </row>
    <row r="22" spans="1:9" ht="18" x14ac:dyDescent="0.35">
      <c r="A22" s="159">
        <v>29</v>
      </c>
      <c r="B22" s="157">
        <f>SUMIF(Activity!E:E,A22,Activity!L:L)</f>
        <v>0</v>
      </c>
      <c r="C22" s="158">
        <f>SUMIF(Activity!E:E,'CSU Summary'!A22,Activity!O:O)</f>
        <v>0</v>
      </c>
      <c r="D22" s="145">
        <f>COUNTIF(Activity!E:E,A22)</f>
        <v>0</v>
      </c>
      <c r="E22" s="145" t="e">
        <f>COUNTIFS(Activity!#REF!,"Yes",Activity!E:E,A22)</f>
        <v>#REF!</v>
      </c>
      <c r="F22" s="146">
        <f>COUNTIFS(Activity!R:R,"Yes",Activity!E:E,A22)</f>
        <v>0</v>
      </c>
      <c r="G22" s="145">
        <f>COUNTIFS(Activity!S:S,"Yes - Completed",Activity!E:E,A22)</f>
        <v>0</v>
      </c>
      <c r="H22" s="145">
        <f t="shared" si="1"/>
        <v>0</v>
      </c>
      <c r="I22" s="145">
        <f>COUNTIFS(Activity!S:S,"No - Never Began",Activity!E:E,A22)</f>
        <v>0</v>
      </c>
    </row>
    <row r="23" spans="1:9" ht="18" x14ac:dyDescent="0.35">
      <c r="A23" s="159">
        <v>30</v>
      </c>
      <c r="B23" s="157">
        <f>SUMIF(Activity!E:E,A23,Activity!L:L)</f>
        <v>0</v>
      </c>
      <c r="C23" s="158">
        <f>SUMIF(Activity!E:E,'CSU Summary'!A23,Activity!O:O)</f>
        <v>0</v>
      </c>
      <c r="D23" s="145">
        <f>COUNTIF(Activity!E:E,A23)</f>
        <v>0</v>
      </c>
      <c r="E23" s="145" t="e">
        <f>COUNTIFS(Activity!#REF!,"Yes",Activity!E:E,A23)</f>
        <v>#REF!</v>
      </c>
      <c r="F23" s="146">
        <f>COUNTIFS(Activity!R:R,"Yes",Activity!E:E,A23)</f>
        <v>0</v>
      </c>
      <c r="G23" s="145">
        <f>COUNTIFS(Activity!S:S,"Yes - Completed",Activity!E:E,A23)</f>
        <v>0</v>
      </c>
      <c r="H23" s="145">
        <f t="shared" si="1"/>
        <v>0</v>
      </c>
      <c r="I23" s="145">
        <f>COUNTIFS(Activity!S:S,"No - Never Began",Activity!E:E,A23)</f>
        <v>0</v>
      </c>
    </row>
    <row r="24" spans="1:9" ht="18" x14ac:dyDescent="0.35">
      <c r="A24" s="159">
        <v>31</v>
      </c>
      <c r="B24" s="157">
        <f>SUMIF(Activity!E:E,A24,Activity!L:L)</f>
        <v>0</v>
      </c>
      <c r="C24" s="158">
        <f>SUMIF(Activity!E:E,'CSU Summary'!A24,Activity!O:O)</f>
        <v>0</v>
      </c>
      <c r="D24" s="145">
        <f>COUNTIF(Activity!E:E,A24)</f>
        <v>0</v>
      </c>
      <c r="E24" s="145" t="e">
        <f>COUNTIFS(Activity!#REF!,"Yes",Activity!E:E,A24)</f>
        <v>#REF!</v>
      </c>
      <c r="F24" s="146">
        <f>COUNTIFS(Activity!R:R,"Yes",Activity!E:E,A24)</f>
        <v>0</v>
      </c>
      <c r="G24" s="145">
        <f>COUNTIFS(Activity!S:S,"Yes - Completed",Activity!E:E,A24)</f>
        <v>0</v>
      </c>
      <c r="H24" s="145">
        <f t="shared" si="1"/>
        <v>0</v>
      </c>
      <c r="I24" s="145">
        <f>COUNTIFS(Activity!S:S,"No - Never Began",Activity!E:E,A24)</f>
        <v>0</v>
      </c>
    </row>
    <row r="25" spans="1:9" ht="18" x14ac:dyDescent="0.35">
      <c r="A25" s="159" t="s">
        <v>145</v>
      </c>
      <c r="B25" s="157">
        <f>SUMIF(Activity!E:E,A25,Activity!L:L)</f>
        <v>0</v>
      </c>
      <c r="C25" s="158">
        <f>SUMIF(Activity!E:E,'CSU Summary'!A25,Activity!O:O)</f>
        <v>0</v>
      </c>
      <c r="D25" s="145">
        <f>COUNTIF(Activity!E:E,A25)</f>
        <v>0</v>
      </c>
      <c r="E25" s="145" t="e">
        <f>COUNTIFS(Activity!#REF!,"Yes",Activity!E:E,A25)</f>
        <v>#REF!</v>
      </c>
      <c r="F25" s="146">
        <f>COUNTIFS(Activity!R:R,"Yes",Activity!E:E,A25)</f>
        <v>0</v>
      </c>
      <c r="G25" s="145">
        <f>COUNTIFS(Activity!S:S,"Yes - Completed",Activity!E:E,A25)</f>
        <v>0</v>
      </c>
      <c r="H25" s="145">
        <f t="shared" si="1"/>
        <v>0</v>
      </c>
      <c r="I25" s="145">
        <f>COUNTIFS(Activity!S:S,"No - Never Began",Activity!E:E,A25)</f>
        <v>0</v>
      </c>
    </row>
    <row r="26" spans="1:9" ht="18" x14ac:dyDescent="0.35">
      <c r="A26" s="159" t="s">
        <v>146</v>
      </c>
      <c r="B26" s="157">
        <f>SUMIF(Activity!E:E,A26,Activity!L:L)</f>
        <v>0</v>
      </c>
      <c r="C26" s="158">
        <f>SUMIF(Activity!E:E,'CSU Summary'!A26,Activity!O:O)</f>
        <v>0</v>
      </c>
      <c r="D26" s="145">
        <f>COUNTIF(Activity!E:E,A26)</f>
        <v>0</v>
      </c>
      <c r="E26" s="145" t="e">
        <f>COUNTIFS(Activity!#REF!,"Yes",Activity!E:E,A26)</f>
        <v>#REF!</v>
      </c>
      <c r="F26" s="146">
        <f>COUNTIFS(Activity!R:R,"Yes",Activity!E:E,A26)</f>
        <v>0</v>
      </c>
      <c r="G26" s="145">
        <f>COUNTIFS(Activity!S:S,"Yes - Completed",Activity!E:E,A26)</f>
        <v>0</v>
      </c>
      <c r="H26" s="145">
        <f t="shared" si="1"/>
        <v>0</v>
      </c>
      <c r="I26" s="145">
        <f>COUNTIFS(Activity!S:S,"No - Never Began",Activity!E:E,A26)</f>
        <v>0</v>
      </c>
    </row>
    <row r="27" spans="1:9" ht="18" x14ac:dyDescent="0.35">
      <c r="A27" s="159" t="s">
        <v>227</v>
      </c>
      <c r="B27" s="157">
        <f>SUMIF(Activity!E:E,A27,Activity!L:L)</f>
        <v>0</v>
      </c>
      <c r="C27" s="158">
        <f>SUMIF(Activity!E:E,'CSU Summary'!A27,Activity!O:O)</f>
        <v>0</v>
      </c>
      <c r="D27" s="145">
        <f>COUNTIF(Activity!E:E,A27)</f>
        <v>0</v>
      </c>
      <c r="E27" s="145" t="e">
        <f>COUNTIFS(Activity!#REF!,"Yes",Activity!E:E,A27)</f>
        <v>#REF!</v>
      </c>
      <c r="F27" s="146">
        <f>COUNTIFS(Activity!R:R,"Yes",Activity!E:E,A27)</f>
        <v>0</v>
      </c>
      <c r="G27" s="145">
        <f>COUNTIFS(Activity!S:S,"Yes - Completed",Activity!E:E,A27)</f>
        <v>0</v>
      </c>
      <c r="H27" s="145">
        <f t="shared" si="1"/>
        <v>0</v>
      </c>
      <c r="I27" s="14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10">
        <f>SUMIF('detail import'!G$2:G$101,B2,'detail import'!I$2:I$101)</f>
        <v>0</v>
      </c>
      <c r="D2" s="10">
        <f>SUMIF('detail import'!G$2:G$101,B2,'detail import'!K$2:K$101)</f>
        <v>0</v>
      </c>
    </row>
    <row r="3" spans="1:4" x14ac:dyDescent="0.3">
      <c r="A3" t="e">
        <f>A2</f>
        <v>#REF!</v>
      </c>
      <c r="B3" t="e">
        <f>#REF!</f>
        <v>#REF!</v>
      </c>
      <c r="C3" s="10">
        <f>SUMIF('detail import'!G$2:G$101,B3,'detail import'!I$2:I$101)</f>
        <v>0</v>
      </c>
      <c r="D3" s="10">
        <f>SUMIF('detail import'!G$2:G$101,B3,'detail import'!K$2:K$101)</f>
        <v>0</v>
      </c>
    </row>
    <row r="4" spans="1:4" x14ac:dyDescent="0.3">
      <c r="A4" t="e">
        <f t="shared" ref="A4:A36" si="0">A3</f>
        <v>#REF!</v>
      </c>
      <c r="B4" t="e">
        <f>#REF!</f>
        <v>#REF!</v>
      </c>
      <c r="C4" s="10">
        <f>SUMIF('detail import'!G$2:G$101,B4,'detail import'!I$2:I$101)</f>
        <v>0</v>
      </c>
      <c r="D4" s="10">
        <f>SUMIF('detail import'!G$2:G$101,B4,'detail import'!K$2:K$101)</f>
        <v>0</v>
      </c>
    </row>
    <row r="5" spans="1:4" x14ac:dyDescent="0.3">
      <c r="A5" t="e">
        <f t="shared" si="0"/>
        <v>#REF!</v>
      </c>
      <c r="B5" t="e">
        <f>#REF!</f>
        <v>#REF!</v>
      </c>
      <c r="C5" s="10">
        <f>SUMIF('detail import'!G$2:G$101,B5,'detail import'!I$2:I$101)</f>
        <v>0</v>
      </c>
      <c r="D5" s="10">
        <f>SUMIF('detail import'!G$2:G$101,B5,'detail import'!K$2:K$101)</f>
        <v>0</v>
      </c>
    </row>
    <row r="6" spans="1:4" x14ac:dyDescent="0.3">
      <c r="A6" t="e">
        <f t="shared" si="0"/>
        <v>#REF!</v>
      </c>
      <c r="B6" t="e">
        <f>#REF!</f>
        <v>#REF!</v>
      </c>
      <c r="C6" s="10">
        <f>SUMIF('detail import'!G$2:G$101,B6,'detail import'!I$2:I$101)</f>
        <v>0</v>
      </c>
      <c r="D6" s="10">
        <f>SUMIF('detail import'!G$2:G$101,B6,'detail import'!K$2:K$101)</f>
        <v>0</v>
      </c>
    </row>
    <row r="7" spans="1:4" x14ac:dyDescent="0.3">
      <c r="A7" t="e">
        <f t="shared" si="0"/>
        <v>#REF!</v>
      </c>
      <c r="B7" t="e">
        <f>#REF!</f>
        <v>#REF!</v>
      </c>
      <c r="C7" s="10">
        <f>SUMIF('detail import'!G$2:G$101,B7,'detail import'!I$2:I$101)</f>
        <v>0</v>
      </c>
      <c r="D7" s="10">
        <f>SUMIF('detail import'!G$2:G$101,B7,'detail import'!K$2:K$101)</f>
        <v>0</v>
      </c>
    </row>
    <row r="8" spans="1:4" x14ac:dyDescent="0.3">
      <c r="A8" t="e">
        <f t="shared" si="0"/>
        <v>#REF!</v>
      </c>
      <c r="B8" t="e">
        <f>#REF!</f>
        <v>#REF!</v>
      </c>
      <c r="C8" s="10">
        <f>SUMIF('detail import'!G$2:G$101,B8,'detail import'!I$2:I$101)</f>
        <v>0</v>
      </c>
      <c r="D8" s="10">
        <f>SUMIF('detail import'!G$2:G$101,B8,'detail import'!K$2:K$101)</f>
        <v>0</v>
      </c>
    </row>
    <row r="9" spans="1:4" x14ac:dyDescent="0.3">
      <c r="A9" t="e">
        <f t="shared" si="0"/>
        <v>#REF!</v>
      </c>
      <c r="B9" t="e">
        <f>#REF!</f>
        <v>#REF!</v>
      </c>
      <c r="C9" s="10">
        <f>SUMIF('detail import'!G$2:G$101,B9,'detail import'!I$2:I$101)</f>
        <v>0</v>
      </c>
      <c r="D9" s="10">
        <f>SUMIF('detail import'!G$2:G$101,B9,'detail import'!K$2:K$101)</f>
        <v>0</v>
      </c>
    </row>
    <row r="10" spans="1:4" x14ac:dyDescent="0.3">
      <c r="A10" t="e">
        <f t="shared" si="0"/>
        <v>#REF!</v>
      </c>
      <c r="B10" t="e">
        <f>#REF!</f>
        <v>#REF!</v>
      </c>
      <c r="C10" s="10">
        <f>SUMIF('detail import'!G$2:G$101,B10,'detail import'!I$2:I$101)</f>
        <v>0</v>
      </c>
      <c r="D10" s="10">
        <f>SUMIF('detail import'!G$2:G$101,B10,'detail import'!K$2:K$101)</f>
        <v>0</v>
      </c>
    </row>
    <row r="11" spans="1:4" x14ac:dyDescent="0.3">
      <c r="A11" t="e">
        <f t="shared" si="0"/>
        <v>#REF!</v>
      </c>
      <c r="B11" t="e">
        <f>#REF!</f>
        <v>#REF!</v>
      </c>
      <c r="C11" s="10">
        <f>SUMIF('detail import'!G$2:G$101,B11,'detail import'!I$2:I$101)</f>
        <v>0</v>
      </c>
      <c r="D11" s="10">
        <f>SUMIF('detail import'!G$2:G$101,B11,'detail import'!K$2:K$101)</f>
        <v>0</v>
      </c>
    </row>
    <row r="12" spans="1:4" x14ac:dyDescent="0.3">
      <c r="A12" t="e">
        <f t="shared" si="0"/>
        <v>#REF!</v>
      </c>
      <c r="B12" t="e">
        <f>#REF!</f>
        <v>#REF!</v>
      </c>
      <c r="C12" s="10">
        <f>SUMIF('detail import'!G$2:G$101,B12,'detail import'!I$2:I$101)</f>
        <v>0</v>
      </c>
      <c r="D12" s="10">
        <f>SUMIF('detail import'!G$2:G$101,B12,'detail import'!K$2:K$101)</f>
        <v>0</v>
      </c>
    </row>
    <row r="13" spans="1:4" x14ac:dyDescent="0.3">
      <c r="A13" t="e">
        <f t="shared" si="0"/>
        <v>#REF!</v>
      </c>
      <c r="B13" t="e">
        <f>#REF!</f>
        <v>#REF!</v>
      </c>
      <c r="C13" s="10">
        <f>SUMIF('detail import'!G$2:G$101,B13,'detail import'!I$2:I$101)</f>
        <v>0</v>
      </c>
      <c r="D13" s="10">
        <f>SUMIF('detail import'!G$2:G$101,B13,'detail import'!K$2:K$101)</f>
        <v>0</v>
      </c>
    </row>
    <row r="14" spans="1:4" x14ac:dyDescent="0.3">
      <c r="A14" t="e">
        <f t="shared" si="0"/>
        <v>#REF!</v>
      </c>
      <c r="B14" t="e">
        <f>#REF!</f>
        <v>#REF!</v>
      </c>
      <c r="C14" s="10">
        <f>SUMIF('detail import'!G$2:G$101,B14,'detail import'!I$2:I$101)</f>
        <v>0</v>
      </c>
      <c r="D14" s="10">
        <f>SUMIF('detail import'!G$2:G$101,B14,'detail import'!K$2:K$101)</f>
        <v>0</v>
      </c>
    </row>
    <row r="15" spans="1:4" x14ac:dyDescent="0.3">
      <c r="A15" t="e">
        <f t="shared" si="0"/>
        <v>#REF!</v>
      </c>
      <c r="B15" t="e">
        <f>#REF!</f>
        <v>#REF!</v>
      </c>
      <c r="C15" s="10">
        <f>SUMIF('detail import'!G$2:G$101,B15,'detail import'!I$2:I$101)</f>
        <v>0</v>
      </c>
      <c r="D15" s="10">
        <f>SUMIF('detail import'!G$2:G$101,B15,'detail import'!K$2:K$101)</f>
        <v>0</v>
      </c>
    </row>
    <row r="16" spans="1:4" x14ac:dyDescent="0.3">
      <c r="A16" t="e">
        <f t="shared" si="0"/>
        <v>#REF!</v>
      </c>
      <c r="B16" t="e">
        <f>#REF!</f>
        <v>#REF!</v>
      </c>
      <c r="C16" s="10">
        <f>SUMIF('detail import'!G$2:G$101,B16,'detail import'!I$2:I$101)</f>
        <v>0</v>
      </c>
      <c r="D16" s="10">
        <f>SUMIF('detail import'!G$2:G$101,B16,'detail import'!K$2:K$101)</f>
        <v>0</v>
      </c>
    </row>
    <row r="17" spans="1:4" x14ac:dyDescent="0.3">
      <c r="A17" t="e">
        <f t="shared" si="0"/>
        <v>#REF!</v>
      </c>
      <c r="B17" t="e">
        <f>#REF!</f>
        <v>#REF!</v>
      </c>
      <c r="C17" s="10">
        <f>SUMIF('detail import'!G$2:G$101,B17,'detail import'!I$2:I$101)</f>
        <v>0</v>
      </c>
      <c r="D17" s="10">
        <f>SUMIF('detail import'!G$2:G$101,B17,'detail import'!K$2:K$101)</f>
        <v>0</v>
      </c>
    </row>
    <row r="18" spans="1:4" x14ac:dyDescent="0.3">
      <c r="A18" t="e">
        <f t="shared" si="0"/>
        <v>#REF!</v>
      </c>
      <c r="B18" t="e">
        <f>#REF!</f>
        <v>#REF!</v>
      </c>
      <c r="C18" s="10">
        <f>SUMIF('detail import'!G$2:G$101,B18,'detail import'!I$2:I$101)</f>
        <v>0</v>
      </c>
      <c r="D18" s="10">
        <f>SUMIF('detail import'!G$2:G$101,B18,'detail import'!K$2:K$101)</f>
        <v>0</v>
      </c>
    </row>
    <row r="19" spans="1:4" x14ac:dyDescent="0.3">
      <c r="A19" t="e">
        <f t="shared" si="0"/>
        <v>#REF!</v>
      </c>
      <c r="B19" t="e">
        <f>#REF!</f>
        <v>#REF!</v>
      </c>
      <c r="C19" s="10">
        <f>SUMIF('detail import'!G$2:G$101,B19,'detail import'!I$2:I$101)</f>
        <v>0</v>
      </c>
      <c r="D19" s="10">
        <f>SUMIF('detail import'!G$2:G$101,B19,'detail import'!K$2:K$101)</f>
        <v>0</v>
      </c>
    </row>
    <row r="20" spans="1:4" x14ac:dyDescent="0.3">
      <c r="A20" t="e">
        <f t="shared" si="0"/>
        <v>#REF!</v>
      </c>
      <c r="B20" t="e">
        <f>#REF!</f>
        <v>#REF!</v>
      </c>
      <c r="C20" s="10">
        <f>SUMIF('detail import'!G$2:G$101,B20,'detail import'!I$2:I$101)</f>
        <v>0</v>
      </c>
      <c r="D20" s="10">
        <f>SUMIF('detail import'!G$2:G$101,B20,'detail import'!K$2:K$101)</f>
        <v>0</v>
      </c>
    </row>
    <row r="21" spans="1:4" x14ac:dyDescent="0.3">
      <c r="A21" t="e">
        <f t="shared" si="0"/>
        <v>#REF!</v>
      </c>
      <c r="B21" t="e">
        <f>#REF!</f>
        <v>#REF!</v>
      </c>
      <c r="C21" s="10">
        <f>SUMIF('detail import'!G$2:G$101,B21,'detail import'!I$2:I$101)</f>
        <v>0</v>
      </c>
      <c r="D21" s="10">
        <f>SUMIF('detail import'!G$2:G$101,B21,'detail import'!K$2:K$101)</f>
        <v>0</v>
      </c>
    </row>
    <row r="22" spans="1:4" x14ac:dyDescent="0.3">
      <c r="A22" t="e">
        <f t="shared" si="0"/>
        <v>#REF!</v>
      </c>
      <c r="B22" t="e">
        <f>#REF!</f>
        <v>#REF!</v>
      </c>
      <c r="C22" s="10">
        <f>SUMIF('detail import'!G$2:G$101,B22,'detail import'!I$2:I$101)</f>
        <v>0</v>
      </c>
      <c r="D22" s="10">
        <f>SUMIF('detail import'!G$2:G$101,B22,'detail import'!K$2:K$101)</f>
        <v>0</v>
      </c>
    </row>
    <row r="23" spans="1:4" x14ac:dyDescent="0.3">
      <c r="A23" t="e">
        <f t="shared" si="0"/>
        <v>#REF!</v>
      </c>
      <c r="B23" t="e">
        <f>#REF!</f>
        <v>#REF!</v>
      </c>
      <c r="C23" s="10">
        <f>SUMIF('detail import'!G$2:G$101,B23,'detail import'!I$2:I$101)</f>
        <v>0</v>
      </c>
      <c r="D23" s="10">
        <f>SUMIF('detail import'!G$2:G$101,B23,'detail import'!K$2:K$101)</f>
        <v>0</v>
      </c>
    </row>
    <row r="24" spans="1:4" x14ac:dyDescent="0.3">
      <c r="A24" t="e">
        <f t="shared" si="0"/>
        <v>#REF!</v>
      </c>
      <c r="B24" t="e">
        <f>#REF!</f>
        <v>#REF!</v>
      </c>
      <c r="C24" s="10">
        <f>SUMIF('detail import'!G$2:G$101,B24,'detail import'!I$2:I$101)</f>
        <v>0</v>
      </c>
      <c r="D24" s="10">
        <f>SUMIF('detail import'!G$2:G$101,B24,'detail import'!K$2:K$101)</f>
        <v>0</v>
      </c>
    </row>
    <row r="25" spans="1:4" x14ac:dyDescent="0.3">
      <c r="A25" t="e">
        <f t="shared" si="0"/>
        <v>#REF!</v>
      </c>
      <c r="B25" t="e">
        <f>#REF!</f>
        <v>#REF!</v>
      </c>
      <c r="C25" s="10">
        <f>SUMIF('detail import'!G$2:G$101,B25,'detail import'!I$2:I$101)</f>
        <v>0</v>
      </c>
      <c r="D25" s="10">
        <f>SUMIF('detail import'!G$2:G$101,B25,'detail import'!K$2:K$101)</f>
        <v>0</v>
      </c>
    </row>
    <row r="26" spans="1:4" x14ac:dyDescent="0.3">
      <c r="A26" t="e">
        <f t="shared" si="0"/>
        <v>#REF!</v>
      </c>
      <c r="B26" t="e">
        <f>#REF!</f>
        <v>#REF!</v>
      </c>
      <c r="C26" s="10">
        <f>SUMIF('detail import'!G$2:G$101,B26,'detail import'!I$2:I$101)</f>
        <v>0</v>
      </c>
      <c r="D26" s="10">
        <f>SUMIF('detail import'!G$2:G$101,B26,'detail import'!K$2:K$101)</f>
        <v>0</v>
      </c>
    </row>
    <row r="27" spans="1:4" x14ac:dyDescent="0.3">
      <c r="A27" t="e">
        <f t="shared" si="0"/>
        <v>#REF!</v>
      </c>
      <c r="B27" t="e">
        <f>#REF!</f>
        <v>#REF!</v>
      </c>
      <c r="C27" s="10">
        <f>SUMIF('detail import'!G$2:G$101,B27,'detail import'!I$2:I$101)</f>
        <v>0</v>
      </c>
      <c r="D27" s="10">
        <f>SUMIF('detail import'!G$2:G$101,B27,'detail import'!K$2:K$101)</f>
        <v>0</v>
      </c>
    </row>
    <row r="28" spans="1:4" x14ac:dyDescent="0.3">
      <c r="A28" t="e">
        <f t="shared" si="0"/>
        <v>#REF!</v>
      </c>
      <c r="B28" t="e">
        <f>#REF!</f>
        <v>#REF!</v>
      </c>
      <c r="C28" s="10">
        <f>SUMIF('detail import'!G$2:G$101,B28,'detail import'!I$2:I$101)</f>
        <v>0</v>
      </c>
      <c r="D28" s="10">
        <f>SUMIF('detail import'!G$2:G$101,B28,'detail import'!K$2:K$101)</f>
        <v>0</v>
      </c>
    </row>
    <row r="29" spans="1:4" x14ac:dyDescent="0.3">
      <c r="A29" t="e">
        <f t="shared" si="0"/>
        <v>#REF!</v>
      </c>
      <c r="B29" t="e">
        <f>#REF!</f>
        <v>#REF!</v>
      </c>
      <c r="C29" s="10">
        <f>SUMIF('detail import'!G$2:G$101,B29,'detail import'!I$2:I$101)</f>
        <v>0</v>
      </c>
      <c r="D29" s="10">
        <f>SUMIF('detail import'!G$2:G$101,B29,'detail import'!K$2:K$101)</f>
        <v>0</v>
      </c>
    </row>
    <row r="30" spans="1:4" x14ac:dyDescent="0.3">
      <c r="A30" t="e">
        <f t="shared" si="0"/>
        <v>#REF!</v>
      </c>
      <c r="B30" t="e">
        <f>#REF!</f>
        <v>#REF!</v>
      </c>
      <c r="C30" s="10">
        <f>SUMIF('detail import'!G$2:G$101,B30,'detail import'!I$2:I$101)</f>
        <v>0</v>
      </c>
      <c r="D30" s="10">
        <f>SUMIF('detail import'!G$2:G$101,B30,'detail import'!K$2:K$101)</f>
        <v>0</v>
      </c>
    </row>
    <row r="31" spans="1:4" x14ac:dyDescent="0.3">
      <c r="A31" t="e">
        <f t="shared" si="0"/>
        <v>#REF!</v>
      </c>
      <c r="B31" t="e">
        <f>#REF!</f>
        <v>#REF!</v>
      </c>
      <c r="C31" s="10">
        <f>SUMIF('detail import'!G$2:G$101,B31,'detail import'!I$2:I$101)</f>
        <v>0</v>
      </c>
      <c r="D31" s="10">
        <f>SUMIF('detail import'!G$2:G$101,B31,'detail import'!K$2:K$101)</f>
        <v>0</v>
      </c>
    </row>
    <row r="32" spans="1:4" x14ac:dyDescent="0.3">
      <c r="A32" t="e">
        <f t="shared" si="0"/>
        <v>#REF!</v>
      </c>
      <c r="B32" t="e">
        <f>#REF!</f>
        <v>#REF!</v>
      </c>
      <c r="C32" s="10">
        <f>SUMIF('detail import'!G$2:G$101,B32,'detail import'!I$2:I$101)</f>
        <v>0</v>
      </c>
      <c r="D32" s="10">
        <f>SUMIF('detail import'!G$2:G$101,B32,'detail import'!K$2:K$101)</f>
        <v>0</v>
      </c>
    </row>
    <row r="33" spans="1:4" x14ac:dyDescent="0.3">
      <c r="A33" t="e">
        <f t="shared" si="0"/>
        <v>#REF!</v>
      </c>
      <c r="B33" t="e">
        <f>#REF!</f>
        <v>#REF!</v>
      </c>
      <c r="C33" s="10">
        <f>SUMIF('detail import'!G$2:G$101,B33,'detail import'!I$2:I$101)</f>
        <v>0</v>
      </c>
      <c r="D33" s="10">
        <f>SUMIF('detail import'!G$2:G$101,B33,'detail import'!K$2:K$101)</f>
        <v>0</v>
      </c>
    </row>
    <row r="34" spans="1:4" x14ac:dyDescent="0.3">
      <c r="A34" t="e">
        <f t="shared" si="0"/>
        <v>#REF!</v>
      </c>
      <c r="B34" t="e">
        <f>#REF!</f>
        <v>#REF!</v>
      </c>
      <c r="C34" s="10">
        <f>SUMIF('detail import'!G$2:G$101,B34,'detail import'!I$2:I$101)</f>
        <v>0</v>
      </c>
      <c r="D34" s="10">
        <f>SUMIF('detail import'!G$2:G$101,B34,'detail import'!K$2:K$101)</f>
        <v>0</v>
      </c>
    </row>
    <row r="35" spans="1:4" x14ac:dyDescent="0.3">
      <c r="A35" t="e">
        <f t="shared" si="0"/>
        <v>#REF!</v>
      </c>
      <c r="B35" t="e">
        <f>#REF!</f>
        <v>#REF!</v>
      </c>
      <c r="C35" s="10">
        <f>SUMIF('detail import'!G$2:G$101,B35,'detail import'!I$2:I$101)</f>
        <v>0</v>
      </c>
      <c r="D35" s="10">
        <f>SUMIF('detail import'!G$2:G$101,B35,'detail import'!K$2:K$101)</f>
        <v>0</v>
      </c>
    </row>
    <row r="36" spans="1:4" x14ac:dyDescent="0.3">
      <c r="A36" t="e">
        <f t="shared" si="0"/>
        <v>#REF!</v>
      </c>
      <c r="B36" t="e">
        <f>#REF!</f>
        <v>#REF!</v>
      </c>
      <c r="C36" s="10">
        <f>SUMIF('detail import'!G$2:G$101,B36,'detail import'!I$2:I$101)</f>
        <v>0</v>
      </c>
      <c r="D36" s="10">
        <f>SUMIF('detail import'!G$2:G$101,B36,'detail import'!K$2:K$101)</f>
        <v>0</v>
      </c>
    </row>
    <row r="38" spans="1:4" x14ac:dyDescent="0.3">
      <c r="A38" t="e">
        <f>A36</f>
        <v>#REF!</v>
      </c>
      <c r="B38" s="12" t="s">
        <v>24</v>
      </c>
      <c r="C38" s="10">
        <f>SUMIF('detail import'!B$2:B$101,B38,'detail import'!I$2:I$101)</f>
        <v>0</v>
      </c>
      <c r="D38" s="10">
        <f>SUMIF('detail import'!B$2:B$101,B38,'detail import'!K$2:K$101)</f>
        <v>0</v>
      </c>
    </row>
    <row r="39" spans="1:4" x14ac:dyDescent="0.3">
      <c r="A39" t="e">
        <f>A38</f>
        <v>#REF!</v>
      </c>
      <c r="B39" s="12" t="s">
        <v>28</v>
      </c>
      <c r="C39" s="10">
        <f>SUMIF('detail import'!B$2:B$101,B39,'detail import'!I$2:I$101)</f>
        <v>0</v>
      </c>
      <c r="D39" s="10">
        <f>SUMIF('detail import'!B$2:B$101,B39,'detail import'!K$2:K$101)</f>
        <v>0</v>
      </c>
    </row>
    <row r="40" spans="1:4" x14ac:dyDescent="0.3">
      <c r="A40" t="e">
        <f t="shared" ref="A40:A57" si="1">A39</f>
        <v>#REF!</v>
      </c>
      <c r="B40" s="12" t="s">
        <v>31</v>
      </c>
      <c r="C40" s="10">
        <f>SUMIF('detail import'!B$2:B$101,B40,'detail import'!I$2:I$101)</f>
        <v>0</v>
      </c>
      <c r="D40" s="10">
        <f>SUMIF('detail import'!B$2:B$101,B40,'detail import'!K$2:K$101)</f>
        <v>0</v>
      </c>
    </row>
    <row r="41" spans="1:4" x14ac:dyDescent="0.3">
      <c r="A41" t="e">
        <f t="shared" si="1"/>
        <v>#REF!</v>
      </c>
      <c r="B41" s="12" t="s">
        <v>64</v>
      </c>
      <c r="C41" s="10">
        <f>SUMIF('detail import'!B$2:B$101,B41,'detail import'!I$2:I$101)</f>
        <v>0</v>
      </c>
      <c r="D41" s="10">
        <f>SUMIF('detail import'!B$2:B$101,B41,'detail import'!K$2:K$101)</f>
        <v>0</v>
      </c>
    </row>
    <row r="42" spans="1:4" x14ac:dyDescent="0.3">
      <c r="A42" t="e">
        <f t="shared" si="1"/>
        <v>#REF!</v>
      </c>
      <c r="B42" s="12" t="s">
        <v>67</v>
      </c>
      <c r="C42" s="10">
        <f>SUMIF('detail import'!B$2:B$101,B42,'detail import'!I$2:I$101)</f>
        <v>0</v>
      </c>
      <c r="D42" s="10">
        <f>SUMIF('detail import'!B$2:B$101,B42,'detail import'!K$2:K$101)</f>
        <v>0</v>
      </c>
    </row>
    <row r="43" spans="1:4" x14ac:dyDescent="0.3">
      <c r="A43" t="e">
        <f t="shared" si="1"/>
        <v>#REF!</v>
      </c>
      <c r="B43" s="12" t="s">
        <v>35</v>
      </c>
      <c r="C43" s="10">
        <f>SUMIF('detail import'!B$2:B$101,B43,'detail import'!I$2:I$101)</f>
        <v>0</v>
      </c>
      <c r="D43" s="10">
        <f>SUMIF('detail import'!B$2:B$101,B43,'detail import'!K$2:K$101)</f>
        <v>0</v>
      </c>
    </row>
    <row r="44" spans="1:4" x14ac:dyDescent="0.3">
      <c r="A44" t="e">
        <f t="shared" si="1"/>
        <v>#REF!</v>
      </c>
      <c r="B44" s="12" t="s">
        <v>38</v>
      </c>
      <c r="C44" s="10">
        <f>SUMIF('detail import'!B$2:B$101,B44,'detail import'!I$2:I$101)</f>
        <v>0</v>
      </c>
      <c r="D44" s="10">
        <f>SUMIF('detail import'!B$2:B$101,B44,'detail import'!K$2:K$101)</f>
        <v>0</v>
      </c>
    </row>
    <row r="45" spans="1:4" x14ac:dyDescent="0.3">
      <c r="A45" t="e">
        <f t="shared" si="1"/>
        <v>#REF!</v>
      </c>
      <c r="B45" s="12" t="s">
        <v>42</v>
      </c>
      <c r="C45" s="10">
        <f>SUMIF('detail import'!B$2:B$101,B45,'detail import'!I$2:I$101)</f>
        <v>0</v>
      </c>
      <c r="D45" s="10">
        <f>SUMIF('detail import'!B$2:B$101,B45,'detail import'!K$2:K$101)</f>
        <v>0</v>
      </c>
    </row>
    <row r="46" spans="1:4" x14ac:dyDescent="0.3">
      <c r="A46" t="e">
        <f t="shared" si="1"/>
        <v>#REF!</v>
      </c>
      <c r="B46" s="12" t="s">
        <v>46</v>
      </c>
      <c r="C46" s="10">
        <f>SUMIF('detail import'!B$2:B$101,B46,'detail import'!I$2:I$101)</f>
        <v>0</v>
      </c>
      <c r="D46" s="10">
        <f>SUMIF('detail import'!B$2:B$101,B46,'detail import'!K$2:K$101)</f>
        <v>0</v>
      </c>
    </row>
    <row r="47" spans="1:4" x14ac:dyDescent="0.3">
      <c r="A47" t="e">
        <f t="shared" si="1"/>
        <v>#REF!</v>
      </c>
      <c r="B47" s="11" t="s">
        <v>50</v>
      </c>
      <c r="C47" s="10">
        <f>SUMIF('detail import'!B$2:B$101,B47,'detail import'!I$2:I$101)</f>
        <v>0</v>
      </c>
      <c r="D47" s="10">
        <f>SUMIF('detail import'!B$2:B$101,B47,'detail import'!K$2:K$101)</f>
        <v>0</v>
      </c>
    </row>
    <row r="48" spans="1:4" x14ac:dyDescent="0.3">
      <c r="A48" t="e">
        <f t="shared" si="1"/>
        <v>#REF!</v>
      </c>
      <c r="B48" s="12" t="s">
        <v>70</v>
      </c>
      <c r="C48" s="10">
        <f>SUMIF('detail import'!B$2:B$101,B48,'detail import'!I$2:I$101)</f>
        <v>0</v>
      </c>
      <c r="D48" s="10">
        <f>SUMIF('detail import'!B$2:B$101,B48,'detail import'!K$2:K$101)</f>
        <v>0</v>
      </c>
    </row>
    <row r="49" spans="1:4" x14ac:dyDescent="0.3">
      <c r="A49" t="e">
        <f t="shared" si="1"/>
        <v>#REF!</v>
      </c>
      <c r="B49" s="12" t="s">
        <v>80</v>
      </c>
      <c r="C49" s="10">
        <f>SUMIF('detail import'!B$2:B$101,B49,'detail import'!I$2:I$101)</f>
        <v>0</v>
      </c>
      <c r="D49" s="10">
        <f>SUMIF('detail import'!B$2:B$101,B49,'detail import'!K$2:K$101)</f>
        <v>0</v>
      </c>
    </row>
    <row r="50" spans="1:4" x14ac:dyDescent="0.3">
      <c r="A50" t="e">
        <f t="shared" si="1"/>
        <v>#REF!</v>
      </c>
      <c r="B50" s="12" t="s">
        <v>52</v>
      </c>
      <c r="C50" s="10">
        <f>SUMIF('detail import'!B$2:B$101,B50,'detail import'!I$2:I$101)</f>
        <v>0</v>
      </c>
      <c r="D50" s="10">
        <f>SUMIF('detail import'!B$2:B$101,B50,'detail import'!K$2:K$101)</f>
        <v>0</v>
      </c>
    </row>
    <row r="51" spans="1:4" x14ac:dyDescent="0.3">
      <c r="A51" t="e">
        <f t="shared" si="1"/>
        <v>#REF!</v>
      </c>
      <c r="B51" s="12" t="s">
        <v>55</v>
      </c>
      <c r="C51" s="10">
        <f>SUMIF('detail import'!B$2:B$101,B51,'detail import'!I$2:I$101)</f>
        <v>0</v>
      </c>
      <c r="D51" s="10">
        <f>SUMIF('detail import'!B$2:B$101,B51,'detail import'!K$2:K$101)</f>
        <v>0</v>
      </c>
    </row>
    <row r="52" spans="1:4" x14ac:dyDescent="0.3">
      <c r="A52" t="e">
        <f t="shared" si="1"/>
        <v>#REF!</v>
      </c>
      <c r="B52" s="12" t="s">
        <v>58</v>
      </c>
      <c r="C52" s="10">
        <f>SUMIF('detail import'!B$2:B$101,B52,'detail import'!I$2:I$101)</f>
        <v>0</v>
      </c>
      <c r="D52" s="10">
        <f>SUMIF('detail import'!B$2:B$101,B52,'detail import'!K$2:K$101)</f>
        <v>0</v>
      </c>
    </row>
    <row r="53" spans="1:4" x14ac:dyDescent="0.3">
      <c r="A53" t="e">
        <f t="shared" si="1"/>
        <v>#REF!</v>
      </c>
      <c r="B53" s="11" t="s">
        <v>61</v>
      </c>
      <c r="C53" s="10">
        <f>SUMIF('detail import'!B$2:B$101,B53,'detail import'!I$2:I$101)</f>
        <v>0</v>
      </c>
      <c r="D53" s="10">
        <f>SUMIF('detail import'!B$2:B$101,B53,'detail import'!K$2:K$101)</f>
        <v>0</v>
      </c>
    </row>
    <row r="54" spans="1:4" x14ac:dyDescent="0.3">
      <c r="A54" t="e">
        <f t="shared" si="1"/>
        <v>#REF!</v>
      </c>
      <c r="B54" s="12" t="s">
        <v>72</v>
      </c>
      <c r="C54" s="10">
        <f>SUMIF('detail import'!B$2:B$101,B54,'detail import'!I$2:I$101)</f>
        <v>0</v>
      </c>
      <c r="D54" s="10">
        <f>SUMIF('detail import'!B$2:B$101,B54,'detail import'!K$2:K$101)</f>
        <v>0</v>
      </c>
    </row>
    <row r="55" spans="1:4" x14ac:dyDescent="0.3">
      <c r="A55" t="e">
        <f t="shared" si="1"/>
        <v>#REF!</v>
      </c>
      <c r="B55" s="12" t="s">
        <v>74</v>
      </c>
      <c r="C55" s="10">
        <f>SUMIF('detail import'!B$2:B$101,B55,'detail import'!I$2:I$101)</f>
        <v>0</v>
      </c>
      <c r="D55" s="10">
        <f>SUMIF('detail import'!B$2:B$101,B55,'detail import'!K$2:K$101)</f>
        <v>0</v>
      </c>
    </row>
    <row r="56" spans="1:4" x14ac:dyDescent="0.3">
      <c r="A56" t="e">
        <f t="shared" si="1"/>
        <v>#REF!</v>
      </c>
      <c r="B56" s="12" t="s">
        <v>76</v>
      </c>
      <c r="C56" s="10">
        <f>SUMIF('detail import'!B$2:B$101,B56,'detail import'!I$2:I$101)</f>
        <v>0</v>
      </c>
      <c r="D56" s="10">
        <f>SUMIF('detail import'!B$2:B$101,B56,'detail import'!K$2:K$101)</f>
        <v>0</v>
      </c>
    </row>
    <row r="57" spans="1:4" x14ac:dyDescent="0.3">
      <c r="A57" t="e">
        <f t="shared" si="1"/>
        <v>#REF!</v>
      </c>
      <c r="B57" s="12" t="s">
        <v>78</v>
      </c>
      <c r="C57" s="10">
        <f>SUMIF('detail import'!B$2:B$101,B57,'detail import'!I$2:I$101)</f>
        <v>0</v>
      </c>
      <c r="D57" s="10">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21875" customWidth="1"/>
  </cols>
  <sheetData>
    <row r="1" spans="1:7" x14ac:dyDescent="0.3">
      <c r="A1" s="5" t="s">
        <v>102</v>
      </c>
    </row>
    <row r="2" spans="1:7" x14ac:dyDescent="0.3">
      <c r="A2" s="13"/>
      <c r="B2" s="13" t="s">
        <v>103</v>
      </c>
      <c r="C2" s="13"/>
      <c r="D2" s="13"/>
      <c r="E2" s="13"/>
      <c r="F2" s="13"/>
      <c r="G2" s="13"/>
    </row>
    <row r="3" spans="1:7" x14ac:dyDescent="0.3">
      <c r="A3" s="14" t="s">
        <v>104</v>
      </c>
      <c r="B3" s="14" t="s">
        <v>105</v>
      </c>
      <c r="C3" s="14"/>
      <c r="D3" s="14"/>
      <c r="E3" s="14"/>
      <c r="F3" s="14"/>
      <c r="G3" s="14"/>
    </row>
    <row r="4" spans="1:7" x14ac:dyDescent="0.3">
      <c r="A4" s="14" t="s">
        <v>106</v>
      </c>
      <c r="B4" s="14" t="s">
        <v>107</v>
      </c>
      <c r="C4" s="14"/>
      <c r="D4" s="14"/>
      <c r="E4" s="14"/>
      <c r="F4" s="14"/>
      <c r="G4" s="14"/>
    </row>
    <row r="5" spans="1:7" x14ac:dyDescent="0.3">
      <c r="A5" s="14" t="s">
        <v>108</v>
      </c>
      <c r="B5" s="14"/>
      <c r="C5" s="14"/>
      <c r="D5" s="14"/>
      <c r="E5" s="14"/>
      <c r="F5" s="14"/>
      <c r="G5" s="14"/>
    </row>
    <row r="6" spans="1:7" x14ac:dyDescent="0.3">
      <c r="A6" s="14" t="s">
        <v>109</v>
      </c>
      <c r="B6" s="14"/>
      <c r="C6" s="14"/>
      <c r="D6" s="14"/>
      <c r="E6" s="14"/>
      <c r="F6" s="14"/>
      <c r="G6" s="14"/>
    </row>
    <row r="7" spans="1:7" ht="15" thickBot="1" x14ac:dyDescent="0.35">
      <c r="A7" s="15" t="s">
        <v>32</v>
      </c>
      <c r="B7" s="15" t="s">
        <v>110</v>
      </c>
      <c r="C7" s="14"/>
      <c r="D7" s="14"/>
      <c r="E7" s="14"/>
      <c r="F7" s="14"/>
      <c r="G7" s="14"/>
    </row>
    <row r="8" spans="1:7" ht="15" thickTop="1" x14ac:dyDescent="0.3">
      <c r="A8" s="16" t="s">
        <v>110</v>
      </c>
      <c r="B8" s="16" t="s">
        <v>111</v>
      </c>
      <c r="C8" s="14"/>
      <c r="D8" s="14"/>
      <c r="E8" s="14"/>
      <c r="F8" s="14"/>
      <c r="G8" s="14"/>
    </row>
    <row r="9" spans="1:7" x14ac:dyDescent="0.3">
      <c r="A9" s="14"/>
      <c r="B9" s="16" t="s">
        <v>112</v>
      </c>
      <c r="C9" s="14"/>
      <c r="D9" s="14"/>
      <c r="E9" s="14"/>
      <c r="F9" s="14"/>
      <c r="G9" s="14"/>
    </row>
    <row r="10" spans="1:7" x14ac:dyDescent="0.3">
      <c r="B10" s="16" t="s">
        <v>113</v>
      </c>
      <c r="C10" s="14"/>
      <c r="D10" s="14"/>
      <c r="E10" s="14"/>
      <c r="F10" s="14"/>
      <c r="G10" s="14"/>
    </row>
    <row r="11" spans="1:7" x14ac:dyDescent="0.3">
      <c r="B11" s="14" t="s">
        <v>114</v>
      </c>
      <c r="C11" s="14"/>
      <c r="D11" s="14"/>
      <c r="E11" s="14"/>
      <c r="F11" s="14"/>
      <c r="G11" s="14"/>
    </row>
    <row r="12" spans="1:7" x14ac:dyDescent="0.3">
      <c r="B12" s="16" t="s">
        <v>115</v>
      </c>
      <c r="C12" s="14"/>
      <c r="D12" s="14"/>
      <c r="E12" s="14"/>
      <c r="F12" s="14"/>
      <c r="G12" s="14"/>
    </row>
    <row r="13" spans="1:7" x14ac:dyDescent="0.3">
      <c r="A13" s="14"/>
      <c r="B13" s="14" t="s">
        <v>116</v>
      </c>
      <c r="C13" s="14"/>
      <c r="D13" s="14"/>
      <c r="E13" s="14"/>
      <c r="F13" s="14"/>
      <c r="G13" s="14"/>
    </row>
    <row r="14" spans="1:7" ht="15" thickBot="1" x14ac:dyDescent="0.35">
      <c r="A14" s="14"/>
      <c r="B14" s="15"/>
      <c r="C14" s="14"/>
      <c r="D14" s="14"/>
      <c r="E14" s="14"/>
      <c r="F14" s="14" t="s">
        <v>20</v>
      </c>
      <c r="G14" s="14"/>
    </row>
    <row r="15" spans="1:7" ht="15" thickTop="1" x14ac:dyDescent="0.3">
      <c r="A15" s="17" t="s">
        <v>16</v>
      </c>
      <c r="B15" s="18" t="s">
        <v>9</v>
      </c>
      <c r="C15" s="14"/>
      <c r="D15" s="14"/>
      <c r="E15" s="14"/>
      <c r="F15" s="19" t="s">
        <v>24</v>
      </c>
      <c r="G15" s="14"/>
    </row>
    <row r="16" spans="1:7" x14ac:dyDescent="0.3">
      <c r="A16" s="20" t="s">
        <v>117</v>
      </c>
      <c r="B16" s="21" t="s">
        <v>22</v>
      </c>
      <c r="C16" s="14"/>
      <c r="D16" s="14"/>
      <c r="E16" s="14"/>
      <c r="F16" s="19" t="s">
        <v>28</v>
      </c>
      <c r="G16" s="14"/>
    </row>
    <row r="17" spans="1:10" x14ac:dyDescent="0.3">
      <c r="A17" s="22" t="s">
        <v>103</v>
      </c>
      <c r="B17" s="23" t="s">
        <v>26</v>
      </c>
      <c r="C17" s="14"/>
      <c r="D17" s="14"/>
      <c r="E17" s="14"/>
      <c r="F17" s="19" t="s">
        <v>31</v>
      </c>
      <c r="G17" s="14"/>
    </row>
    <row r="18" spans="1:10" x14ac:dyDescent="0.3">
      <c r="A18" s="14"/>
      <c r="B18" s="23" t="s">
        <v>29</v>
      </c>
      <c r="C18" s="14"/>
      <c r="D18" s="14"/>
      <c r="E18" s="14"/>
      <c r="F18" s="19" t="s">
        <v>35</v>
      </c>
      <c r="G18" s="14"/>
    </row>
    <row r="19" spans="1:10" x14ac:dyDescent="0.3">
      <c r="A19" s="17" t="s">
        <v>19</v>
      </c>
      <c r="B19" s="23" t="s">
        <v>33</v>
      </c>
      <c r="C19" s="14"/>
      <c r="D19" s="14"/>
      <c r="E19" s="14"/>
      <c r="F19" s="19" t="s">
        <v>38</v>
      </c>
      <c r="G19" s="14"/>
    </row>
    <row r="20" spans="1:10" x14ac:dyDescent="0.3">
      <c r="A20" s="20" t="s">
        <v>21</v>
      </c>
      <c r="B20" s="23" t="s">
        <v>36</v>
      </c>
      <c r="C20" s="14"/>
      <c r="D20" s="14"/>
      <c r="E20" s="14"/>
      <c r="F20" s="19" t="s">
        <v>42</v>
      </c>
      <c r="G20" s="14"/>
    </row>
    <row r="21" spans="1:10" x14ac:dyDescent="0.3">
      <c r="A21" s="20" t="s">
        <v>25</v>
      </c>
      <c r="B21" s="23" t="s">
        <v>40</v>
      </c>
      <c r="C21" s="14"/>
      <c r="D21" s="24"/>
      <c r="E21" s="25"/>
      <c r="F21" s="14" t="s">
        <v>46</v>
      </c>
      <c r="G21" s="14"/>
      <c r="J21" s="5"/>
    </row>
    <row r="22" spans="1:10" x14ac:dyDescent="0.3">
      <c r="A22" s="20" t="s">
        <v>4</v>
      </c>
      <c r="B22" s="23" t="s">
        <v>44</v>
      </c>
      <c r="C22" s="14"/>
      <c r="D22" s="14"/>
      <c r="E22" s="14"/>
      <c r="F22" s="14" t="s">
        <v>50</v>
      </c>
      <c r="G22" s="14"/>
      <c r="J22" s="5"/>
    </row>
    <row r="23" spans="1:10" x14ac:dyDescent="0.3">
      <c r="A23" s="22" t="s">
        <v>32</v>
      </c>
      <c r="B23" s="23" t="s">
        <v>48</v>
      </c>
      <c r="C23" s="14"/>
      <c r="D23" s="14"/>
      <c r="E23" s="14"/>
      <c r="F23" s="19" t="s">
        <v>52</v>
      </c>
      <c r="G23" s="14"/>
      <c r="J23" s="5"/>
    </row>
    <row r="24" spans="1:10" x14ac:dyDescent="0.3">
      <c r="B24" s="26"/>
      <c r="C24" s="14"/>
      <c r="D24" s="14"/>
      <c r="E24" s="14"/>
      <c r="F24" s="19" t="s">
        <v>55</v>
      </c>
      <c r="G24" s="14"/>
      <c r="J24" s="5"/>
    </row>
    <row r="25" spans="1:10" x14ac:dyDescent="0.3">
      <c r="A25" s="17" t="s">
        <v>39</v>
      </c>
      <c r="B25" s="14"/>
      <c r="C25" s="14"/>
      <c r="D25" s="14"/>
      <c r="E25" s="14"/>
      <c r="F25" s="19" t="s">
        <v>58</v>
      </c>
      <c r="G25" s="14"/>
      <c r="J25" s="5"/>
    </row>
    <row r="26" spans="1:10" x14ac:dyDescent="0.3">
      <c r="A26" s="27" t="s">
        <v>43</v>
      </c>
      <c r="B26" s="28"/>
      <c r="C26" s="14"/>
      <c r="D26" s="14"/>
      <c r="E26" s="14"/>
      <c r="F26" s="14" t="s">
        <v>61</v>
      </c>
      <c r="G26" s="14"/>
      <c r="J26" s="5"/>
    </row>
    <row r="27" spans="1:10" x14ac:dyDescent="0.3">
      <c r="A27" s="29" t="s">
        <v>47</v>
      </c>
      <c r="B27" s="28"/>
      <c r="C27" s="14"/>
      <c r="D27" s="14"/>
      <c r="E27" s="14"/>
      <c r="F27" s="19" t="s">
        <v>64</v>
      </c>
      <c r="G27" s="14"/>
      <c r="J27" s="5"/>
    </row>
    <row r="28" spans="1:10" x14ac:dyDescent="0.3">
      <c r="B28" s="14"/>
      <c r="C28" s="14"/>
      <c r="D28" s="14"/>
      <c r="E28" s="14"/>
      <c r="F28" s="19" t="s">
        <v>67</v>
      </c>
      <c r="G28" s="24"/>
      <c r="J28" s="5"/>
    </row>
    <row r="29" spans="1:10" x14ac:dyDescent="0.3">
      <c r="A29" s="30" t="s">
        <v>53</v>
      </c>
      <c r="B29" s="14"/>
      <c r="C29" s="14"/>
      <c r="D29" s="14"/>
      <c r="E29" s="14"/>
      <c r="F29" s="19" t="s">
        <v>70</v>
      </c>
      <c r="G29" s="24"/>
      <c r="J29" s="5"/>
    </row>
    <row r="30" spans="1:10" x14ac:dyDescent="0.3">
      <c r="A30" s="27" t="s">
        <v>56</v>
      </c>
      <c r="B30" s="14"/>
      <c r="C30" s="442"/>
      <c r="D30" s="442"/>
      <c r="E30" s="14"/>
      <c r="F30" s="19" t="s">
        <v>72</v>
      </c>
      <c r="G30" s="14"/>
      <c r="J30" s="5"/>
    </row>
    <row r="31" spans="1:10" x14ac:dyDescent="0.3">
      <c r="A31" s="27" t="s">
        <v>59</v>
      </c>
      <c r="B31" s="14"/>
      <c r="C31" s="14"/>
      <c r="D31" s="14"/>
      <c r="E31" s="14"/>
      <c r="F31" s="19" t="s">
        <v>74</v>
      </c>
      <c r="G31" s="14"/>
      <c r="J31" s="5"/>
    </row>
    <row r="32" spans="1:10" x14ac:dyDescent="0.3">
      <c r="A32" s="27" t="s">
        <v>62</v>
      </c>
      <c r="B32" s="28"/>
      <c r="C32" s="14"/>
      <c r="D32" s="14"/>
      <c r="E32" s="14"/>
      <c r="F32" s="19" t="s">
        <v>76</v>
      </c>
      <c r="G32" s="14"/>
      <c r="J32" s="5"/>
    </row>
    <row r="33" spans="1:10" x14ac:dyDescent="0.3">
      <c r="A33" s="27" t="s">
        <v>65</v>
      </c>
      <c r="B33" s="28"/>
      <c r="C33" s="14"/>
      <c r="D33" s="14"/>
      <c r="E33" s="14"/>
      <c r="F33" s="19" t="s">
        <v>78</v>
      </c>
      <c r="G33" s="14"/>
      <c r="J33" s="5"/>
    </row>
    <row r="34" spans="1:10" x14ac:dyDescent="0.3">
      <c r="A34" s="29" t="s">
        <v>68</v>
      </c>
      <c r="B34" s="14"/>
      <c r="C34" s="14"/>
      <c r="D34" s="14"/>
      <c r="E34" s="14"/>
      <c r="F34" s="19" t="s">
        <v>80</v>
      </c>
      <c r="G34" s="14"/>
      <c r="J34" s="5"/>
    </row>
    <row r="35" spans="1:10" x14ac:dyDescent="0.3">
      <c r="B35" s="14"/>
      <c r="C35" s="442"/>
      <c r="D35" s="442"/>
      <c r="E35" s="14"/>
      <c r="F35" s="14"/>
      <c r="G35" s="14"/>
    </row>
    <row r="38" spans="1:10" x14ac:dyDescent="0.3">
      <c r="A38" t="s">
        <v>9</v>
      </c>
      <c r="B38" t="s">
        <v>10</v>
      </c>
      <c r="C38" t="s">
        <v>118</v>
      </c>
      <c r="D38" t="s">
        <v>119</v>
      </c>
    </row>
    <row r="39" spans="1:10" x14ac:dyDescent="0.3">
      <c r="A39" t="s">
        <v>22</v>
      </c>
      <c r="B39" t="s">
        <v>79</v>
      </c>
      <c r="C39" s="31">
        <v>500</v>
      </c>
      <c r="D39" t="s">
        <v>120</v>
      </c>
    </row>
    <row r="40" spans="1:10" x14ac:dyDescent="0.3">
      <c r="B40" t="s">
        <v>81</v>
      </c>
      <c r="C40" s="31">
        <v>600</v>
      </c>
      <c r="D40" t="s">
        <v>120</v>
      </c>
    </row>
    <row r="41" spans="1:10" x14ac:dyDescent="0.3">
      <c r="B41" t="s">
        <v>85</v>
      </c>
      <c r="C41" s="31">
        <v>150</v>
      </c>
      <c r="D41" t="s">
        <v>120</v>
      </c>
    </row>
    <row r="42" spans="1:10" x14ac:dyDescent="0.3">
      <c r="B42" t="s">
        <v>89</v>
      </c>
      <c r="C42" s="31"/>
    </row>
    <row r="43" spans="1:10" x14ac:dyDescent="0.3">
      <c r="B43" t="s">
        <v>82</v>
      </c>
      <c r="C43" s="31"/>
    </row>
    <row r="44" spans="1:10" x14ac:dyDescent="0.3">
      <c r="B44" t="s">
        <v>91</v>
      </c>
      <c r="C44" s="31"/>
    </row>
    <row r="45" spans="1:10" x14ac:dyDescent="0.3">
      <c r="B45" t="s">
        <v>77</v>
      </c>
      <c r="C45" s="31">
        <v>300</v>
      </c>
      <c r="D45" t="s">
        <v>120</v>
      </c>
    </row>
    <row r="46" spans="1:10" x14ac:dyDescent="0.3">
      <c r="B46" t="s">
        <v>75</v>
      </c>
      <c r="C46" s="31"/>
    </row>
    <row r="47" spans="1:10" x14ac:dyDescent="0.3">
      <c r="B47" t="s">
        <v>71</v>
      </c>
      <c r="C47" s="31"/>
    </row>
    <row r="48" spans="1:10" x14ac:dyDescent="0.3">
      <c r="A48" t="s">
        <v>36</v>
      </c>
      <c r="B48" t="s">
        <v>60</v>
      </c>
      <c r="C48" s="31">
        <v>85</v>
      </c>
      <c r="D48" t="s">
        <v>121</v>
      </c>
    </row>
    <row r="49" spans="1:4" x14ac:dyDescent="0.3">
      <c r="B49" t="s">
        <v>122</v>
      </c>
      <c r="C49" s="31">
        <v>100</v>
      </c>
      <c r="D49" t="s">
        <v>121</v>
      </c>
    </row>
    <row r="50" spans="1:4" x14ac:dyDescent="0.3">
      <c r="B50" t="s">
        <v>87</v>
      </c>
      <c r="C50" s="31">
        <v>85</v>
      </c>
      <c r="D50" t="s">
        <v>121</v>
      </c>
    </row>
    <row r="51" spans="1:4" x14ac:dyDescent="0.3">
      <c r="B51" t="s">
        <v>123</v>
      </c>
      <c r="C51" s="31">
        <v>100</v>
      </c>
      <c r="D51" t="s">
        <v>121</v>
      </c>
    </row>
    <row r="52" spans="1:4" x14ac:dyDescent="0.3">
      <c r="B52" t="s">
        <v>95</v>
      </c>
      <c r="C52" s="31">
        <v>85</v>
      </c>
      <c r="D52" t="s">
        <v>121</v>
      </c>
    </row>
    <row r="53" spans="1:4" x14ac:dyDescent="0.3">
      <c r="A53" t="s">
        <v>29</v>
      </c>
      <c r="B53" t="s">
        <v>122</v>
      </c>
      <c r="C53" s="31">
        <v>60</v>
      </c>
      <c r="D53" t="s">
        <v>121</v>
      </c>
    </row>
    <row r="54" spans="1:4" x14ac:dyDescent="0.3">
      <c r="B54" t="s">
        <v>123</v>
      </c>
      <c r="C54" s="31">
        <v>60</v>
      </c>
      <c r="D54" t="s">
        <v>124</v>
      </c>
    </row>
    <row r="55" spans="1:4" x14ac:dyDescent="0.3">
      <c r="A55" t="s">
        <v>26</v>
      </c>
      <c r="B55" t="s">
        <v>45</v>
      </c>
      <c r="C55" s="31">
        <v>85</v>
      </c>
      <c r="D55" t="s">
        <v>121</v>
      </c>
    </row>
    <row r="56" spans="1:4" x14ac:dyDescent="0.3">
      <c r="B56" t="s">
        <v>66</v>
      </c>
      <c r="C56" s="31">
        <v>60</v>
      </c>
      <c r="D56" t="s">
        <v>121</v>
      </c>
    </row>
    <row r="57" spans="1:4" x14ac:dyDescent="0.3">
      <c r="B57" t="s">
        <v>73</v>
      </c>
      <c r="C57" s="31">
        <v>70</v>
      </c>
      <c r="D57" t="s">
        <v>121</v>
      </c>
    </row>
    <row r="58" spans="1:4" x14ac:dyDescent="0.3">
      <c r="B58" t="s">
        <v>49</v>
      </c>
      <c r="C58" s="31">
        <v>70</v>
      </c>
      <c r="D58" t="s">
        <v>121</v>
      </c>
    </row>
    <row r="59" spans="1:4" x14ac:dyDescent="0.3">
      <c r="A59" t="s">
        <v>48</v>
      </c>
      <c r="B59" t="s">
        <v>57</v>
      </c>
      <c r="C59" s="31">
        <v>225</v>
      </c>
      <c r="D59" t="s">
        <v>125</v>
      </c>
    </row>
    <row r="60" spans="1:4" x14ac:dyDescent="0.3">
      <c r="B60" t="s">
        <v>54</v>
      </c>
      <c r="C60" s="31">
        <v>326.5</v>
      </c>
      <c r="D60" t="s">
        <v>125</v>
      </c>
    </row>
    <row r="61" spans="1:4" x14ac:dyDescent="0.3">
      <c r="B61" t="s">
        <v>94</v>
      </c>
      <c r="C61" s="31"/>
    </row>
    <row r="62" spans="1:4" x14ac:dyDescent="0.3">
      <c r="B62" t="s">
        <v>86</v>
      </c>
      <c r="C62" s="31"/>
    </row>
    <row r="63" spans="1:4" x14ac:dyDescent="0.3">
      <c r="B63" t="s">
        <v>63</v>
      </c>
      <c r="C63" s="31"/>
    </row>
    <row r="64" spans="1:4" x14ac:dyDescent="0.3">
      <c r="B64" t="s">
        <v>37</v>
      </c>
      <c r="C64" s="31"/>
    </row>
    <row r="65" spans="1:4" x14ac:dyDescent="0.3">
      <c r="B65" t="s">
        <v>90</v>
      </c>
      <c r="C65" s="31"/>
    </row>
    <row r="66" spans="1:4" x14ac:dyDescent="0.3">
      <c r="A66" t="s">
        <v>44</v>
      </c>
      <c r="B66" t="s">
        <v>41</v>
      </c>
      <c r="C66" s="31">
        <v>25</v>
      </c>
      <c r="D66" t="s">
        <v>125</v>
      </c>
    </row>
    <row r="67" spans="1:4" x14ac:dyDescent="0.3">
      <c r="B67" t="s">
        <v>30</v>
      </c>
      <c r="C67" s="31">
        <v>12.5</v>
      </c>
      <c r="D67" t="s">
        <v>125</v>
      </c>
    </row>
    <row r="68" spans="1:4" x14ac:dyDescent="0.3">
      <c r="B68" t="s">
        <v>34</v>
      </c>
      <c r="C68" s="31"/>
    </row>
    <row r="69" spans="1:4" x14ac:dyDescent="0.3">
      <c r="A69" t="s">
        <v>40</v>
      </c>
      <c r="B69" t="s">
        <v>69</v>
      </c>
      <c r="C69" s="31">
        <v>40</v>
      </c>
      <c r="D69" t="s">
        <v>121</v>
      </c>
    </row>
    <row r="70" spans="1:4" x14ac:dyDescent="0.3">
      <c r="B70" t="s">
        <v>27</v>
      </c>
      <c r="C70" s="31">
        <v>50</v>
      </c>
      <c r="D70" t="s">
        <v>121</v>
      </c>
    </row>
    <row r="71" spans="1:4" x14ac:dyDescent="0.3">
      <c r="B71" t="s">
        <v>51</v>
      </c>
      <c r="C71" s="31">
        <v>40</v>
      </c>
      <c r="D71" t="s">
        <v>121</v>
      </c>
    </row>
    <row r="72" spans="1:4" x14ac:dyDescent="0.3">
      <c r="A72" t="s">
        <v>33</v>
      </c>
      <c r="B72" t="s">
        <v>23</v>
      </c>
      <c r="C72" s="31"/>
    </row>
    <row r="73" spans="1:4" x14ac:dyDescent="0.3">
      <c r="B73" t="s">
        <v>88</v>
      </c>
      <c r="C73" s="31"/>
    </row>
    <row r="75" spans="1:4" x14ac:dyDescent="0.3">
      <c r="B75" s="32" t="s">
        <v>10</v>
      </c>
      <c r="C75" s="33" t="s">
        <v>118</v>
      </c>
      <c r="D75" s="34" t="s">
        <v>119</v>
      </c>
    </row>
    <row r="76" spans="1:4" x14ac:dyDescent="0.3">
      <c r="B76" s="23" t="s">
        <v>23</v>
      </c>
      <c r="C76" s="35"/>
      <c r="D76" s="36"/>
    </row>
    <row r="77" spans="1:4" x14ac:dyDescent="0.3">
      <c r="B77" s="23" t="s">
        <v>27</v>
      </c>
      <c r="C77" s="35">
        <v>50</v>
      </c>
      <c r="D77" s="36" t="s">
        <v>121</v>
      </c>
    </row>
    <row r="78" spans="1:4" x14ac:dyDescent="0.3">
      <c r="B78" s="23" t="s">
        <v>30</v>
      </c>
      <c r="C78" s="35">
        <v>12.5</v>
      </c>
      <c r="D78" s="36" t="s">
        <v>125</v>
      </c>
    </row>
    <row r="79" spans="1:4" x14ac:dyDescent="0.3">
      <c r="B79" s="23" t="s">
        <v>34</v>
      </c>
      <c r="C79" s="35"/>
      <c r="D79" s="36"/>
    </row>
    <row r="80" spans="1:4" x14ac:dyDescent="0.3">
      <c r="B80" s="23" t="s">
        <v>37</v>
      </c>
      <c r="C80" s="35"/>
      <c r="D80" s="36"/>
    </row>
    <row r="81" spans="2:4" x14ac:dyDescent="0.3">
      <c r="B81" s="23" t="s">
        <v>41</v>
      </c>
      <c r="C81" s="35">
        <v>25</v>
      </c>
      <c r="D81" s="36" t="s">
        <v>125</v>
      </c>
    </row>
    <row r="82" spans="2:4" x14ac:dyDescent="0.3">
      <c r="B82" s="23" t="s">
        <v>45</v>
      </c>
      <c r="C82" s="35">
        <v>85</v>
      </c>
      <c r="D82" s="36" t="s">
        <v>121</v>
      </c>
    </row>
    <row r="83" spans="2:4" x14ac:dyDescent="0.3">
      <c r="B83" s="23" t="s">
        <v>49</v>
      </c>
      <c r="C83" s="35">
        <v>64</v>
      </c>
      <c r="D83" s="36" t="s">
        <v>121</v>
      </c>
    </row>
    <row r="84" spans="2:4" x14ac:dyDescent="0.3">
      <c r="B84" s="23" t="s">
        <v>51</v>
      </c>
      <c r="C84" s="35">
        <v>40</v>
      </c>
      <c r="D84" s="36" t="s">
        <v>121</v>
      </c>
    </row>
    <row r="85" spans="2:4" x14ac:dyDescent="0.3">
      <c r="B85" s="23" t="s">
        <v>54</v>
      </c>
      <c r="C85" s="35">
        <v>326.5</v>
      </c>
      <c r="D85" s="36" t="s">
        <v>125</v>
      </c>
    </row>
    <row r="86" spans="2:4" x14ac:dyDescent="0.3">
      <c r="B86" s="23" t="s">
        <v>57</v>
      </c>
      <c r="C86" s="35">
        <v>225</v>
      </c>
      <c r="D86" s="36" t="s">
        <v>125</v>
      </c>
    </row>
    <row r="87" spans="2:4" x14ac:dyDescent="0.3">
      <c r="B87" s="23" t="s">
        <v>60</v>
      </c>
      <c r="C87" s="35">
        <v>85</v>
      </c>
      <c r="D87" s="36" t="s">
        <v>121</v>
      </c>
    </row>
    <row r="88" spans="2:4" x14ac:dyDescent="0.3">
      <c r="B88" s="23" t="s">
        <v>63</v>
      </c>
      <c r="C88" s="35"/>
      <c r="D88" s="36"/>
    </row>
    <row r="89" spans="2:4" x14ac:dyDescent="0.3">
      <c r="B89" s="23" t="s">
        <v>66</v>
      </c>
      <c r="C89" s="35">
        <v>60</v>
      </c>
      <c r="D89" s="36" t="s">
        <v>121</v>
      </c>
    </row>
    <row r="90" spans="2:4" x14ac:dyDescent="0.3">
      <c r="B90" s="23" t="s">
        <v>69</v>
      </c>
      <c r="C90" s="35">
        <v>40</v>
      </c>
      <c r="D90" s="36" t="s">
        <v>121</v>
      </c>
    </row>
    <row r="91" spans="2:4" x14ac:dyDescent="0.3">
      <c r="B91" s="23" t="s">
        <v>71</v>
      </c>
      <c r="C91" s="35"/>
      <c r="D91" s="36"/>
    </row>
    <row r="92" spans="2:4" x14ac:dyDescent="0.3">
      <c r="B92" s="23" t="s">
        <v>73</v>
      </c>
      <c r="C92" s="35">
        <v>101.25</v>
      </c>
      <c r="D92" s="36" t="s">
        <v>121</v>
      </c>
    </row>
    <row r="93" spans="2:4" x14ac:dyDescent="0.3">
      <c r="B93" s="23" t="s">
        <v>75</v>
      </c>
      <c r="C93" s="35"/>
      <c r="D93" s="36"/>
    </row>
    <row r="94" spans="2:4" x14ac:dyDescent="0.3">
      <c r="B94" s="23" t="s">
        <v>77</v>
      </c>
      <c r="C94" s="35">
        <v>300</v>
      </c>
      <c r="D94" s="36" t="s">
        <v>120</v>
      </c>
    </row>
    <row r="95" spans="2:4" x14ac:dyDescent="0.3">
      <c r="B95" s="23" t="s">
        <v>79</v>
      </c>
      <c r="C95" s="35">
        <v>500</v>
      </c>
      <c r="D95" s="36" t="s">
        <v>120</v>
      </c>
    </row>
    <row r="96" spans="2:4" x14ac:dyDescent="0.3">
      <c r="B96" s="23" t="s">
        <v>81</v>
      </c>
      <c r="C96" s="35">
        <v>600</v>
      </c>
      <c r="D96" s="36" t="s">
        <v>120</v>
      </c>
    </row>
    <row r="97" spans="2:4" x14ac:dyDescent="0.3">
      <c r="B97" s="23" t="s">
        <v>82</v>
      </c>
      <c r="C97" s="35"/>
      <c r="D97" s="36"/>
    </row>
    <row r="98" spans="2:4" x14ac:dyDescent="0.3">
      <c r="B98" s="37" t="s">
        <v>83</v>
      </c>
      <c r="C98" s="35">
        <v>100</v>
      </c>
      <c r="D98" s="36" t="s">
        <v>121</v>
      </c>
    </row>
    <row r="99" spans="2:4" x14ac:dyDescent="0.3">
      <c r="B99" s="37" t="s">
        <v>84</v>
      </c>
      <c r="C99" s="35">
        <v>60</v>
      </c>
      <c r="D99" s="36" t="s">
        <v>121</v>
      </c>
    </row>
    <row r="100" spans="2:4" x14ac:dyDescent="0.3">
      <c r="B100" s="23" t="s">
        <v>85</v>
      </c>
      <c r="C100" s="35">
        <v>150</v>
      </c>
      <c r="D100" s="36" t="s">
        <v>120</v>
      </c>
    </row>
    <row r="101" spans="2:4" x14ac:dyDescent="0.3">
      <c r="B101" s="23" t="s">
        <v>86</v>
      </c>
      <c r="C101" s="35"/>
      <c r="D101" s="36"/>
    </row>
    <row r="102" spans="2:4" x14ac:dyDescent="0.3">
      <c r="B102" s="23" t="s">
        <v>87</v>
      </c>
      <c r="C102" s="35">
        <v>85</v>
      </c>
      <c r="D102" s="36" t="s">
        <v>121</v>
      </c>
    </row>
    <row r="103" spans="2:4" x14ac:dyDescent="0.3">
      <c r="B103" s="23" t="s">
        <v>88</v>
      </c>
      <c r="C103" s="35"/>
      <c r="D103" s="36"/>
    </row>
    <row r="104" spans="2:4" x14ac:dyDescent="0.3">
      <c r="B104" s="23" t="s">
        <v>89</v>
      </c>
      <c r="C104" s="35"/>
      <c r="D104" s="36"/>
    </row>
    <row r="105" spans="2:4" x14ac:dyDescent="0.3">
      <c r="B105" s="23" t="s">
        <v>90</v>
      </c>
      <c r="C105" s="35"/>
      <c r="D105" s="36"/>
    </row>
    <row r="106" spans="2:4" x14ac:dyDescent="0.3">
      <c r="B106" s="23" t="s">
        <v>91</v>
      </c>
      <c r="C106" s="35"/>
      <c r="D106" s="36"/>
    </row>
    <row r="107" spans="2:4" x14ac:dyDescent="0.3">
      <c r="B107" s="37" t="s">
        <v>92</v>
      </c>
      <c r="C107" s="35">
        <v>100</v>
      </c>
      <c r="D107" s="36" t="s">
        <v>121</v>
      </c>
    </row>
    <row r="108" spans="2:4" x14ac:dyDescent="0.3">
      <c r="B108" s="37" t="s">
        <v>93</v>
      </c>
      <c r="C108" s="35">
        <v>60</v>
      </c>
      <c r="D108" s="36" t="s">
        <v>124</v>
      </c>
    </row>
    <row r="109" spans="2:4" x14ac:dyDescent="0.3">
      <c r="B109" s="23" t="s">
        <v>94</v>
      </c>
      <c r="C109" s="35"/>
      <c r="D109" s="36"/>
    </row>
    <row r="110" spans="2:4" x14ac:dyDescent="0.3">
      <c r="B110" s="23" t="s">
        <v>95</v>
      </c>
      <c r="C110" s="35">
        <v>85</v>
      </c>
      <c r="D110" s="36" t="s">
        <v>121</v>
      </c>
    </row>
    <row r="111" spans="2:4" x14ac:dyDescent="0.3">
      <c r="B111" s="26"/>
      <c r="C111" s="38"/>
      <c r="D111" s="39"/>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21875" bestFit="1" customWidth="1"/>
    <col min="3" max="3" width="13"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46">
        <f>Activity!L4</f>
        <v>0</v>
      </c>
      <c r="B1" s="347"/>
      <c r="C1" s="347"/>
      <c r="D1" s="347"/>
      <c r="E1" s="347"/>
      <c r="F1" s="347"/>
      <c r="G1" s="347"/>
      <c r="H1" s="347"/>
      <c r="I1" s="348"/>
    </row>
    <row r="2" spans="1:9" ht="5.25" customHeight="1" x14ac:dyDescent="0.3">
      <c r="A2" s="151"/>
      <c r="B2" s="152"/>
      <c r="C2" s="152"/>
      <c r="D2" s="152"/>
      <c r="E2" s="152"/>
      <c r="F2" s="152"/>
      <c r="G2" s="152"/>
      <c r="H2" s="152"/>
      <c r="I2" s="153"/>
    </row>
    <row r="3" spans="1:9" ht="25.8" x14ac:dyDescent="0.5">
      <c r="A3" s="349" t="str">
        <f>"Billing by Category for the Month of "</f>
        <v xml:space="preserve">Billing by Category for the Month of </v>
      </c>
      <c r="B3" s="350"/>
      <c r="C3" s="350"/>
      <c r="D3" s="350"/>
      <c r="E3" s="350"/>
      <c r="F3" s="350"/>
      <c r="G3" s="351">
        <f>Activity!J3</f>
        <v>45536</v>
      </c>
      <c r="H3" s="351"/>
      <c r="I3" s="352"/>
    </row>
    <row r="4" spans="1:9" ht="5.25" customHeight="1" x14ac:dyDescent="0.3">
      <c r="A4" s="154"/>
      <c r="B4" s="155"/>
      <c r="C4" s="155"/>
      <c r="D4" s="155"/>
      <c r="E4" s="155"/>
      <c r="F4" s="155"/>
      <c r="G4" s="155"/>
      <c r="H4" s="155"/>
      <c r="I4" s="156"/>
    </row>
    <row r="5" spans="1:9" ht="46.8" x14ac:dyDescent="0.3">
      <c r="A5" s="106" t="s">
        <v>286</v>
      </c>
      <c r="B5" s="107" t="s">
        <v>1</v>
      </c>
      <c r="C5" s="108" t="s">
        <v>13</v>
      </c>
      <c r="D5" s="109" t="s">
        <v>264</v>
      </c>
      <c r="E5" s="110" t="s">
        <v>265</v>
      </c>
      <c r="F5" s="96" t="s">
        <v>504</v>
      </c>
      <c r="G5" s="111" t="s">
        <v>266</v>
      </c>
      <c r="H5" s="110" t="s">
        <v>268</v>
      </c>
      <c r="I5" s="112" t="s">
        <v>267</v>
      </c>
    </row>
    <row r="6" spans="1:9" ht="15.6" x14ac:dyDescent="0.3">
      <c r="A6" s="123" t="s">
        <v>263</v>
      </c>
      <c r="B6" s="124">
        <f t="shared" ref="B6:I6" si="0">SUM(B7:B49)</f>
        <v>0</v>
      </c>
      <c r="C6" s="125">
        <f t="shared" si="0"/>
        <v>0</v>
      </c>
      <c r="D6" s="126">
        <f t="shared" si="0"/>
        <v>0</v>
      </c>
      <c r="E6" s="126" t="e">
        <f t="shared" si="0"/>
        <v>#REF!</v>
      </c>
      <c r="F6" s="126">
        <f t="shared" si="0"/>
        <v>0</v>
      </c>
      <c r="G6" s="126">
        <f t="shared" si="0"/>
        <v>0</v>
      </c>
      <c r="H6" s="126">
        <f t="shared" si="0"/>
        <v>0</v>
      </c>
      <c r="I6" s="126">
        <f t="shared" si="0"/>
        <v>0</v>
      </c>
    </row>
    <row r="7" spans="1:9" x14ac:dyDescent="0.3">
      <c r="A7" s="11" t="s">
        <v>22</v>
      </c>
      <c r="B7" s="122">
        <f>SUMIF(Activity!I:I,A7,Activity!L:L)</f>
        <v>0</v>
      </c>
      <c r="C7" s="160">
        <f>SUMIF(Activity!I:I,'Category Summary'!A7,Activity!O:O)</f>
        <v>0</v>
      </c>
      <c r="D7" s="11">
        <f>COUNTIF(Activity!I:I,A7)</f>
        <v>0</v>
      </c>
      <c r="E7" s="11" t="e">
        <f>COUNTIFS(Activity!#REF!,"Yes",Activity!I:I,A7)</f>
        <v>#REF!</v>
      </c>
      <c r="F7" s="127">
        <f>COUNTIFS(Activity!R:R,"Yes",Activity!I:I,A7)</f>
        <v>0</v>
      </c>
      <c r="G7" s="11">
        <f>COUNTIFS(Activity!S:S,"Yes - Completed",Activity!I:I,A7)</f>
        <v>0</v>
      </c>
      <c r="H7" s="11">
        <f t="shared" ref="H7:H12" si="1">F7-G7-I7</f>
        <v>0</v>
      </c>
      <c r="I7" s="11">
        <f>COUNTIFS(Activity!S:S,"No - Never Began",Activity!I:I,A7)</f>
        <v>0</v>
      </c>
    </row>
    <row r="8" spans="1:9" x14ac:dyDescent="0.3">
      <c r="A8" s="11" t="s">
        <v>172</v>
      </c>
      <c r="B8" s="122">
        <f>SUMIF(Activity!I:I,A8,Activity!L:L)</f>
        <v>0</v>
      </c>
      <c r="C8" s="160">
        <f>SUMIF(Activity!I:I,'Category Summary'!A8,Activity!O:O)</f>
        <v>0</v>
      </c>
      <c r="D8" s="11">
        <f>COUNTIF(Activity!I:I,A8)</f>
        <v>0</v>
      </c>
      <c r="E8" s="11" t="e">
        <f>COUNTIFS(Activity!#REF!,"Yes",Activity!I:I,A8)</f>
        <v>#REF!</v>
      </c>
      <c r="F8" s="127">
        <f>COUNTIFS(Activity!R:R,"Yes",Activity!I:I,A8)</f>
        <v>0</v>
      </c>
      <c r="G8" s="11">
        <f>COUNTIFS(Activity!S:S,"Yes - Completed",Activity!I:I,A8)</f>
        <v>0</v>
      </c>
      <c r="H8" s="11">
        <f t="shared" si="1"/>
        <v>0</v>
      </c>
      <c r="I8" s="11">
        <f>COUNTIFS(Activity!S:S,"No - Never Began",Activity!I:I,A8)</f>
        <v>0</v>
      </c>
    </row>
    <row r="9" spans="1:9" x14ac:dyDescent="0.3">
      <c r="A9" s="11" t="s">
        <v>173</v>
      </c>
      <c r="B9" s="122">
        <f>SUMIF(Activity!I:I,A9,Activity!L:L)</f>
        <v>0</v>
      </c>
      <c r="C9" s="160">
        <f>SUMIF(Activity!I:I,'Category Summary'!A9,Activity!O:O)</f>
        <v>0</v>
      </c>
      <c r="D9" s="11">
        <f>COUNTIF(Activity!I:I,A9)</f>
        <v>0</v>
      </c>
      <c r="E9" s="11" t="e">
        <f>COUNTIFS(Activity!#REF!,"Yes",Activity!I:I,A9)</f>
        <v>#REF!</v>
      </c>
      <c r="F9" s="127">
        <f>COUNTIFS(Activity!R:R,"Yes",Activity!I:I,A9)</f>
        <v>0</v>
      </c>
      <c r="G9" s="11">
        <f>COUNTIFS(Activity!S:S,"Yes - Completed",Activity!I:I,A9)</f>
        <v>0</v>
      </c>
      <c r="H9" s="11">
        <f t="shared" si="1"/>
        <v>0</v>
      </c>
      <c r="I9" s="11">
        <f>COUNTIFS(Activity!S:S,"No - Never Began",Activity!I:I,A9)</f>
        <v>0</v>
      </c>
    </row>
    <row r="10" spans="1:9" x14ac:dyDescent="0.3">
      <c r="A10" s="11" t="s">
        <v>44</v>
      </c>
      <c r="B10" s="122">
        <f>SUMIF(Activity!I:I,A10,Activity!L:L)</f>
        <v>0</v>
      </c>
      <c r="C10" s="160">
        <f>SUMIF(Activity!I:I,'Category Summary'!A10,Activity!O:O)</f>
        <v>0</v>
      </c>
      <c r="D10" s="11">
        <f>COUNTIF(Activity!I:I,A10)</f>
        <v>0</v>
      </c>
      <c r="E10" s="11" t="e">
        <f>COUNTIFS(Activity!#REF!,"Yes",Activity!I:I,A10)</f>
        <v>#REF!</v>
      </c>
      <c r="F10" s="127">
        <f>COUNTIFS(Activity!R:R,"Yes",Activity!I:I,A10)</f>
        <v>0</v>
      </c>
      <c r="G10" s="11">
        <f>COUNTIFS(Activity!S:S,"Yes - Completed",Activity!I:I,A10)</f>
        <v>0</v>
      </c>
      <c r="H10" s="11">
        <f t="shared" si="1"/>
        <v>0</v>
      </c>
      <c r="I10" s="11">
        <f>COUNTIFS(Activity!S:S,"No - Never Began",Activity!I:I,A10)</f>
        <v>0</v>
      </c>
    </row>
    <row r="11" spans="1:9" x14ac:dyDescent="0.3">
      <c r="A11" s="11" t="s">
        <v>400</v>
      </c>
      <c r="B11" s="122">
        <f>SUMIF(Activity!I:I,A11,Activity!L:L)</f>
        <v>0</v>
      </c>
      <c r="C11" s="160">
        <f>SUMIF(Activity!I:I,'Category Summary'!A11,Activity!O:O)</f>
        <v>0</v>
      </c>
      <c r="D11" s="11">
        <f>COUNTIF(Activity!I:I,A11)</f>
        <v>0</v>
      </c>
      <c r="E11" s="11" t="e">
        <f>COUNTIFS(Activity!#REF!,"Yes",Activity!I:I,A11)</f>
        <v>#REF!</v>
      </c>
      <c r="F11" s="127">
        <f>COUNTIFS(Activity!R:R,"Yes",Activity!I:I,A11)</f>
        <v>0</v>
      </c>
      <c r="G11" s="11">
        <f>COUNTIFS(Activity!S:S,"Yes - Completed",Activity!I:I,A11)</f>
        <v>0</v>
      </c>
      <c r="H11" s="11">
        <f t="shared" si="1"/>
        <v>0</v>
      </c>
      <c r="I11" s="11">
        <f>COUNTIFS(Activity!S:S,"No - Never Began",Activity!I:I,A11)</f>
        <v>0</v>
      </c>
    </row>
    <row r="12" spans="1:9" x14ac:dyDescent="0.3">
      <c r="A12" s="11" t="s">
        <v>401</v>
      </c>
      <c r="B12" s="122">
        <f>SUMIF(Activity!I:I,A12,Activity!L:L)</f>
        <v>0</v>
      </c>
      <c r="C12" s="160">
        <f>SUMIF(Activity!I:I,'Category Summary'!A12,Activity!O:O)</f>
        <v>0</v>
      </c>
      <c r="D12" s="11">
        <f>COUNTIF(Activity!I:I,A12)</f>
        <v>0</v>
      </c>
      <c r="E12" s="11" t="e">
        <f>COUNTIFS(Activity!#REF!,"Yes",Activity!I:I,A12)</f>
        <v>#REF!</v>
      </c>
      <c r="F12" s="127">
        <f>COUNTIFS(Activity!R:R,"Yes",Activity!I:I,A12)</f>
        <v>0</v>
      </c>
      <c r="G12" s="11">
        <f>COUNTIFS(Activity!S:S,"Yes - Completed",Activity!I:I,A12)</f>
        <v>0</v>
      </c>
      <c r="H12" s="11">
        <f t="shared" si="1"/>
        <v>0</v>
      </c>
      <c r="I12" s="11">
        <f>COUNTIFS(Activity!S:S,"No - Never Began",Activity!I:I,A12)</f>
        <v>0</v>
      </c>
    </row>
    <row r="13" spans="1:9" x14ac:dyDescent="0.3">
      <c r="A13" s="11"/>
      <c r="B13" s="122"/>
      <c r="C13" s="160"/>
      <c r="D13" s="11"/>
      <c r="E13" s="11"/>
      <c r="F13" s="127"/>
      <c r="G13" s="11"/>
      <c r="H13" s="11"/>
      <c r="I13" s="11"/>
    </row>
    <row r="14" spans="1:9" x14ac:dyDescent="0.3">
      <c r="A14" s="11"/>
      <c r="B14" s="122"/>
      <c r="C14" s="160"/>
      <c r="D14" s="11"/>
      <c r="E14" s="11"/>
      <c r="F14" s="127"/>
      <c r="G14" s="11"/>
      <c r="H14" s="11"/>
      <c r="I14" s="11"/>
    </row>
    <row r="15" spans="1:9" x14ac:dyDescent="0.3">
      <c r="A15" s="11"/>
      <c r="B15" s="122"/>
      <c r="C15" s="160"/>
      <c r="D15" s="11"/>
      <c r="E15" s="11"/>
      <c r="F15" s="127"/>
      <c r="G15" s="11"/>
      <c r="H15" s="11"/>
      <c r="I15" s="11"/>
    </row>
    <row r="16" spans="1:9" x14ac:dyDescent="0.3">
      <c r="A16" s="11"/>
      <c r="B16" s="122"/>
      <c r="C16" s="160"/>
      <c r="D16" s="11"/>
      <c r="E16" s="11"/>
      <c r="F16" s="127"/>
      <c r="G16" s="11"/>
      <c r="H16" s="11"/>
      <c r="I16" s="11"/>
    </row>
    <row r="17" spans="1:9" x14ac:dyDescent="0.3">
      <c r="A17" s="11"/>
      <c r="B17" s="122"/>
      <c r="C17" s="160"/>
      <c r="D17" s="11"/>
      <c r="E17" s="11"/>
      <c r="F17" s="127"/>
      <c r="G17" s="11"/>
      <c r="H17" s="11"/>
      <c r="I17" s="11"/>
    </row>
    <row r="18" spans="1:9" x14ac:dyDescent="0.3">
      <c r="A18" s="11"/>
      <c r="B18" s="122"/>
      <c r="C18" s="160"/>
      <c r="D18" s="11"/>
      <c r="E18" s="11"/>
      <c r="F18" s="127"/>
      <c r="G18" s="11"/>
      <c r="H18" s="11"/>
      <c r="I18" s="11"/>
    </row>
    <row r="19" spans="1:9" x14ac:dyDescent="0.3">
      <c r="A19" s="11"/>
      <c r="B19" s="122"/>
      <c r="C19" s="160"/>
      <c r="D19" s="11"/>
      <c r="E19" s="11"/>
      <c r="F19" s="127"/>
      <c r="G19" s="11"/>
      <c r="H19" s="11"/>
      <c r="I19" s="11"/>
    </row>
    <row r="20" spans="1:9" x14ac:dyDescent="0.3">
      <c r="A20" s="11"/>
      <c r="B20" s="122"/>
      <c r="C20" s="160"/>
      <c r="D20" s="11"/>
      <c r="E20" s="11"/>
      <c r="F20" s="127"/>
      <c r="G20" s="11"/>
      <c r="H20" s="11"/>
      <c r="I20" s="11"/>
    </row>
    <row r="21" spans="1:9" x14ac:dyDescent="0.3">
      <c r="A21" s="11"/>
      <c r="B21" s="122"/>
      <c r="C21" s="160"/>
      <c r="D21" s="11"/>
      <c r="E21" s="11"/>
      <c r="F21" s="127"/>
      <c r="G21" s="11"/>
      <c r="H21" s="11"/>
      <c r="I21" s="11"/>
    </row>
    <row r="22" spans="1:9" x14ac:dyDescent="0.3">
      <c r="A22" s="11"/>
      <c r="B22" s="122"/>
      <c r="C22" s="160"/>
      <c r="D22" s="11"/>
      <c r="E22" s="11"/>
      <c r="F22" s="127"/>
      <c r="G22" s="11"/>
      <c r="H22" s="11"/>
      <c r="I22" s="11"/>
    </row>
    <row r="23" spans="1:9" x14ac:dyDescent="0.3">
      <c r="A23" s="11"/>
      <c r="B23" s="122"/>
      <c r="C23" s="160"/>
      <c r="D23" s="11"/>
      <c r="E23" s="11"/>
      <c r="F23" s="127"/>
      <c r="G23" s="11"/>
      <c r="H23" s="11"/>
      <c r="I23" s="11"/>
    </row>
    <row r="24" spans="1:9" x14ac:dyDescent="0.3">
      <c r="A24" s="11"/>
      <c r="B24" s="122"/>
      <c r="C24" s="160"/>
      <c r="D24" s="11"/>
      <c r="E24" s="11"/>
      <c r="F24" s="127"/>
      <c r="G24" s="11"/>
      <c r="H24" s="11"/>
      <c r="I24" s="11"/>
    </row>
    <row r="25" spans="1:9" x14ac:dyDescent="0.3">
      <c r="A25" s="11"/>
      <c r="B25" s="122"/>
      <c r="C25" s="160"/>
      <c r="D25" s="11"/>
      <c r="E25" s="11"/>
      <c r="F25" s="127"/>
      <c r="G25" s="11"/>
      <c r="H25" s="11"/>
      <c r="I25" s="11"/>
    </row>
    <row r="26" spans="1:9" x14ac:dyDescent="0.3">
      <c r="A26" s="11"/>
      <c r="B26" s="122"/>
      <c r="C26" s="160"/>
      <c r="D26" s="11"/>
      <c r="E26" s="11"/>
      <c r="F26" s="127"/>
      <c r="G26" s="11"/>
      <c r="H26" s="11"/>
      <c r="I26" s="11"/>
    </row>
    <row r="27" spans="1:9" x14ac:dyDescent="0.3">
      <c r="A27" s="11"/>
      <c r="B27" s="122"/>
      <c r="C27" s="160"/>
      <c r="D27" s="11"/>
      <c r="E27" s="11"/>
      <c r="F27" s="127"/>
      <c r="G27" s="11"/>
      <c r="H27" s="11"/>
      <c r="I27" s="11"/>
    </row>
    <row r="28" spans="1:9" x14ac:dyDescent="0.3">
      <c r="A28" s="11"/>
      <c r="B28" s="122"/>
      <c r="C28" s="160"/>
      <c r="D28" s="11"/>
      <c r="E28" s="11"/>
      <c r="F28" s="127"/>
      <c r="G28" s="11"/>
      <c r="H28" s="11"/>
      <c r="I28" s="11"/>
    </row>
    <row r="29" spans="1:9" x14ac:dyDescent="0.3">
      <c r="A29" s="11"/>
      <c r="B29" s="122"/>
      <c r="C29" s="160"/>
      <c r="D29" s="11"/>
      <c r="E29" s="11"/>
      <c r="F29" s="127"/>
      <c r="G29" s="11"/>
      <c r="H29" s="11"/>
      <c r="I29" s="11"/>
    </row>
    <row r="30" spans="1:9" x14ac:dyDescent="0.3">
      <c r="A30" s="11"/>
      <c r="B30" s="122"/>
      <c r="C30" s="160"/>
      <c r="D30" s="11"/>
      <c r="E30" s="11"/>
      <c r="F30" s="127"/>
      <c r="G30" s="11"/>
      <c r="H30" s="11"/>
      <c r="I30" s="11"/>
    </row>
    <row r="31" spans="1:9" x14ac:dyDescent="0.3">
      <c r="A31" s="11"/>
      <c r="B31" s="122"/>
      <c r="C31" s="160"/>
      <c r="D31" s="11"/>
      <c r="E31" s="11"/>
      <c r="F31" s="127"/>
      <c r="G31" s="11"/>
      <c r="H31" s="11"/>
      <c r="I31" s="11"/>
    </row>
    <row r="32" spans="1:9" x14ac:dyDescent="0.3">
      <c r="A32" s="11"/>
      <c r="B32" s="122"/>
      <c r="C32" s="160"/>
      <c r="D32" s="11"/>
      <c r="E32" s="11"/>
      <c r="F32" s="127"/>
      <c r="G32" s="11"/>
      <c r="H32" s="11"/>
      <c r="I32" s="11"/>
    </row>
    <row r="33" spans="1:9" x14ac:dyDescent="0.3">
      <c r="A33" s="11"/>
      <c r="B33" s="122"/>
      <c r="C33" s="160"/>
      <c r="D33" s="11"/>
      <c r="E33" s="11"/>
      <c r="F33" s="127"/>
      <c r="G33" s="11"/>
      <c r="H33" s="11"/>
      <c r="I33" s="11"/>
    </row>
    <row r="34" spans="1:9" x14ac:dyDescent="0.3">
      <c r="A34" s="11"/>
      <c r="B34" s="122"/>
      <c r="C34" s="160"/>
      <c r="D34" s="11"/>
      <c r="E34" s="11"/>
      <c r="F34" s="127"/>
      <c r="G34" s="11"/>
      <c r="H34" s="11"/>
      <c r="I34" s="11"/>
    </row>
    <row r="35" spans="1:9" x14ac:dyDescent="0.3">
      <c r="A35" s="11"/>
      <c r="B35" s="122"/>
      <c r="C35" s="160"/>
      <c r="D35" s="11"/>
      <c r="E35" s="11"/>
      <c r="F35" s="127"/>
      <c r="G35" s="11"/>
      <c r="H35" s="11"/>
      <c r="I35" s="11"/>
    </row>
    <row r="36" spans="1:9" x14ac:dyDescent="0.3">
      <c r="A36" s="11"/>
      <c r="B36" s="122"/>
      <c r="C36" s="160"/>
      <c r="D36" s="11"/>
      <c r="E36" s="11"/>
      <c r="F36" s="127"/>
      <c r="G36" s="11"/>
      <c r="H36" s="11"/>
      <c r="I36" s="11"/>
    </row>
    <row r="37" spans="1:9" x14ac:dyDescent="0.3">
      <c r="A37" s="11"/>
      <c r="B37" s="122"/>
      <c r="C37" s="160"/>
      <c r="D37" s="11"/>
      <c r="E37" s="11"/>
      <c r="F37" s="127"/>
      <c r="G37" s="11"/>
      <c r="H37" s="11"/>
      <c r="I37" s="11"/>
    </row>
    <row r="38" spans="1:9" x14ac:dyDescent="0.3">
      <c r="A38" s="11"/>
      <c r="B38" s="122"/>
      <c r="C38" s="160"/>
      <c r="D38" s="11"/>
      <c r="E38" s="11"/>
      <c r="F38" s="127"/>
      <c r="G38" s="11"/>
      <c r="H38" s="11"/>
      <c r="I38" s="11"/>
    </row>
    <row r="39" spans="1:9" x14ac:dyDescent="0.3">
      <c r="A39" s="11"/>
      <c r="B39" s="122"/>
      <c r="C39" s="160"/>
      <c r="D39" s="11"/>
      <c r="E39" s="11"/>
      <c r="F39" s="127"/>
      <c r="G39" s="11"/>
      <c r="H39" s="11"/>
      <c r="I39" s="11"/>
    </row>
    <row r="40" spans="1:9" x14ac:dyDescent="0.3">
      <c r="A40" s="11"/>
      <c r="B40" s="122"/>
      <c r="C40" s="160"/>
      <c r="D40" s="11"/>
      <c r="E40" s="11"/>
      <c r="F40" s="127"/>
      <c r="G40" s="11"/>
      <c r="H40" s="11"/>
      <c r="I40" s="11"/>
    </row>
    <row r="41" spans="1:9" x14ac:dyDescent="0.3">
      <c r="A41" s="11"/>
      <c r="B41" s="122"/>
      <c r="C41" s="160"/>
      <c r="D41" s="11"/>
      <c r="E41" s="11"/>
      <c r="F41" s="127"/>
      <c r="G41" s="11"/>
      <c r="H41" s="11"/>
      <c r="I41" s="11"/>
    </row>
    <row r="42" spans="1:9" x14ac:dyDescent="0.3">
      <c r="A42" s="11"/>
      <c r="B42" s="122"/>
      <c r="C42" s="160"/>
      <c r="D42" s="11"/>
      <c r="E42" s="11"/>
      <c r="F42" s="127"/>
      <c r="G42" s="11"/>
      <c r="H42" s="11"/>
      <c r="I42" s="11"/>
    </row>
    <row r="43" spans="1:9" x14ac:dyDescent="0.3">
      <c r="A43" s="11"/>
      <c r="B43" s="122"/>
      <c r="C43" s="160"/>
      <c r="D43" s="11"/>
      <c r="E43" s="11"/>
      <c r="F43" s="127"/>
      <c r="G43" s="11"/>
      <c r="H43" s="11"/>
      <c r="I43" s="11"/>
    </row>
    <row r="44" spans="1:9" x14ac:dyDescent="0.3">
      <c r="A44" s="11"/>
      <c r="B44" s="122"/>
      <c r="C44" s="160"/>
      <c r="D44" s="11"/>
      <c r="E44" s="11"/>
      <c r="F44" s="127"/>
      <c r="G44" s="11"/>
      <c r="H44" s="11"/>
      <c r="I44" s="11"/>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21875" bestFit="1" customWidth="1"/>
    <col min="2" max="2" width="10.21875" bestFit="1" customWidth="1"/>
    <col min="3" max="3" width="11.21875" bestFit="1"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46">
        <f>Activity!L4</f>
        <v>0</v>
      </c>
      <c r="B1" s="347"/>
      <c r="C1" s="347"/>
      <c r="D1" s="347"/>
      <c r="E1" s="347"/>
      <c r="F1" s="347"/>
      <c r="G1" s="347"/>
      <c r="H1" s="347"/>
      <c r="I1" s="348"/>
    </row>
    <row r="2" spans="1:9" ht="5.25" customHeight="1" x14ac:dyDescent="0.3">
      <c r="A2" s="151"/>
      <c r="B2" s="152"/>
      <c r="C2" s="152"/>
      <c r="D2" s="152"/>
      <c r="E2" s="152"/>
      <c r="F2" s="152"/>
      <c r="G2" s="152"/>
      <c r="H2" s="152"/>
      <c r="I2" s="153"/>
    </row>
    <row r="3" spans="1:9" ht="25.8" x14ac:dyDescent="0.5">
      <c r="A3" s="349" t="str">
        <f>"Billing by Sub-Category for the Month of "</f>
        <v xml:space="preserve">Billing by Sub-Category for the Month of </v>
      </c>
      <c r="B3" s="350"/>
      <c r="C3" s="350"/>
      <c r="D3" s="350"/>
      <c r="E3" s="350"/>
      <c r="F3" s="350"/>
      <c r="G3" s="351">
        <f>Activity!J3</f>
        <v>45536</v>
      </c>
      <c r="H3" s="351"/>
      <c r="I3" s="352"/>
    </row>
    <row r="4" spans="1:9" ht="5.25" customHeight="1" x14ac:dyDescent="0.3">
      <c r="A4" s="154"/>
      <c r="B4" s="155"/>
      <c r="C4" s="155"/>
      <c r="D4" s="155"/>
      <c r="E4" s="155"/>
      <c r="F4" s="155"/>
      <c r="G4" s="155"/>
      <c r="H4" s="155"/>
      <c r="I4" s="156"/>
    </row>
    <row r="5" spans="1:9" ht="46.8" x14ac:dyDescent="0.3">
      <c r="A5" s="106" t="s">
        <v>286</v>
      </c>
      <c r="B5" s="107" t="s">
        <v>1</v>
      </c>
      <c r="C5" s="108" t="s">
        <v>13</v>
      </c>
      <c r="D5" s="109" t="s">
        <v>264</v>
      </c>
      <c r="E5" s="110" t="s">
        <v>265</v>
      </c>
      <c r="F5" s="96" t="s">
        <v>503</v>
      </c>
      <c r="G5" s="111" t="s">
        <v>266</v>
      </c>
      <c r="H5" s="110" t="s">
        <v>268</v>
      </c>
      <c r="I5" s="112" t="s">
        <v>267</v>
      </c>
    </row>
    <row r="6" spans="1:9" ht="15.6" x14ac:dyDescent="0.3">
      <c r="A6" s="123" t="s">
        <v>263</v>
      </c>
      <c r="B6" s="124">
        <f t="shared" ref="B6:I6" si="0">SUM(B7:B50)</f>
        <v>0</v>
      </c>
      <c r="C6" s="125">
        <f t="shared" si="0"/>
        <v>0</v>
      </c>
      <c r="D6" s="126">
        <f t="shared" si="0"/>
        <v>0</v>
      </c>
      <c r="E6" s="126" t="e">
        <f t="shared" si="0"/>
        <v>#REF!</v>
      </c>
      <c r="F6" s="126" t="e">
        <f>SUM(F7:F50)</f>
        <v>#REF!</v>
      </c>
      <c r="G6" s="126" t="e">
        <f t="shared" si="0"/>
        <v>#REF!</v>
      </c>
      <c r="H6" s="126" t="e">
        <f t="shared" si="0"/>
        <v>#REF!</v>
      </c>
      <c r="I6" s="126" t="e">
        <f t="shared" si="0"/>
        <v>#REF!</v>
      </c>
    </row>
    <row r="7" spans="1:9" x14ac:dyDescent="0.3">
      <c r="A7" s="11" t="s">
        <v>273</v>
      </c>
      <c r="B7" s="122">
        <f>SUMIF('Billing Detail Import'!H:H,A7,'Billing Detail Import'!K:K)</f>
        <v>0</v>
      </c>
      <c r="C7" s="160">
        <f>SUMIF('Billing Detail Import'!H:H,A7,'Billing Detail Import'!N:N)</f>
        <v>0</v>
      </c>
      <c r="D7" s="11">
        <f>COUNTIF('Billing Detail Import'!B:K,A7)</f>
        <v>0</v>
      </c>
      <c r="E7" s="11" t="e">
        <f>COUNTIFS('Billing Detail Import'!#REF!,"Yes",'Billing Detail Import'!H:H,A7)</f>
        <v>#REF!</v>
      </c>
      <c r="F7" s="127" t="e">
        <f>COUNTIFS('Billing Detail Import'!#REF!,"Yes",'Billing Detail Import'!H:H,A7)</f>
        <v>#REF!</v>
      </c>
      <c r="G7" s="11" t="e">
        <f>COUNTIFS('Billing Detail Import'!#REF!,"Yes - Completed",'Billing Detail Import'!H:H,A7)</f>
        <v>#REF!</v>
      </c>
      <c r="H7" s="11" t="e">
        <f t="shared" ref="H7:H45" si="1">F7-G7-I7</f>
        <v>#REF!</v>
      </c>
      <c r="I7" s="11" t="e">
        <f>COUNTIFS('Billing Detail Import'!#REF!,"No - Never Began",'Billing Detail Import'!H:H,A7)</f>
        <v>#REF!</v>
      </c>
    </row>
    <row r="8" spans="1:9" x14ac:dyDescent="0.3">
      <c r="A8" s="11" t="s">
        <v>304</v>
      </c>
      <c r="B8" s="122">
        <f>SUMIF('Billing Detail Import'!H:H,A8,'Billing Detail Import'!K:K)</f>
        <v>0</v>
      </c>
      <c r="C8" s="160">
        <f>SUMIF('Billing Detail Import'!H:H,A8,'Billing Detail Import'!N:N)</f>
        <v>0</v>
      </c>
      <c r="D8" s="11">
        <f>COUNTIF('Billing Detail Import'!B:K,A8)</f>
        <v>0</v>
      </c>
      <c r="E8" s="11" t="e">
        <f>COUNTIFS('Billing Detail Import'!#REF!,"Yes",'Billing Detail Import'!H:H,A8)</f>
        <v>#REF!</v>
      </c>
      <c r="F8" s="127" t="e">
        <f>COUNTIFS('Billing Detail Import'!#REF!,"Yes",'Billing Detail Import'!H:H,A8)</f>
        <v>#REF!</v>
      </c>
      <c r="G8" s="11" t="e">
        <f>COUNTIFS('Billing Detail Import'!#REF!,"Yes - Completed",'Billing Detail Import'!H:H,A8)</f>
        <v>#REF!</v>
      </c>
      <c r="H8" s="11" t="e">
        <f t="shared" si="1"/>
        <v>#REF!</v>
      </c>
      <c r="I8" s="11" t="e">
        <f>COUNTIFS('Billing Detail Import'!#REF!,"No - Never Began",'Billing Detail Import'!H:H,A8)</f>
        <v>#REF!</v>
      </c>
    </row>
    <row r="9" spans="1:9" x14ac:dyDescent="0.3">
      <c r="A9" s="11" t="s">
        <v>283</v>
      </c>
      <c r="B9" s="122">
        <f>SUMIF('Billing Detail Import'!H:H,A9,'Billing Detail Import'!K:K)</f>
        <v>0</v>
      </c>
      <c r="C9" s="160">
        <f>SUMIF('Billing Detail Import'!H:H,A9,'Billing Detail Import'!N:N)</f>
        <v>0</v>
      </c>
      <c r="D9" s="11">
        <f>COUNTIF('Billing Detail Import'!B:K,A9)</f>
        <v>0</v>
      </c>
      <c r="E9" s="11" t="e">
        <f>COUNTIFS('Billing Detail Import'!#REF!,"Yes",'Billing Detail Import'!H:H,A9)</f>
        <v>#REF!</v>
      </c>
      <c r="F9" s="127" t="e">
        <f>COUNTIFS('Billing Detail Import'!#REF!,"Yes",'Billing Detail Import'!H:H,A9)</f>
        <v>#REF!</v>
      </c>
      <c r="G9" s="11" t="e">
        <f>COUNTIFS('Billing Detail Import'!#REF!,"Yes - Completed",'Billing Detail Import'!H:H,A9)</f>
        <v>#REF!</v>
      </c>
      <c r="H9" s="11" t="e">
        <f t="shared" si="1"/>
        <v>#REF!</v>
      </c>
      <c r="I9" s="11" t="e">
        <f>COUNTIFS('Billing Detail Import'!#REF!,"No - Never Began",'Billing Detail Import'!H:H,A9)</f>
        <v>#REF!</v>
      </c>
    </row>
    <row r="10" spans="1:9" x14ac:dyDescent="0.3">
      <c r="A10" s="11" t="s">
        <v>305</v>
      </c>
      <c r="B10" s="122">
        <f>SUMIF('Billing Detail Import'!H:H,A10,'Billing Detail Import'!K:K)</f>
        <v>0</v>
      </c>
      <c r="C10" s="160">
        <f>SUMIF('Billing Detail Import'!H:H,A10,'Billing Detail Import'!N:N)</f>
        <v>0</v>
      </c>
      <c r="D10" s="11">
        <f>COUNTIF('Billing Detail Import'!B:K,A10)</f>
        <v>0</v>
      </c>
      <c r="E10" s="11" t="e">
        <f>COUNTIFS('Billing Detail Import'!#REF!,"Yes",'Billing Detail Import'!H:H,A10)</f>
        <v>#REF!</v>
      </c>
      <c r="F10" s="127" t="e">
        <f>COUNTIFS('Billing Detail Import'!#REF!,"Yes",'Billing Detail Import'!H:H,A10)</f>
        <v>#REF!</v>
      </c>
      <c r="G10" s="11" t="e">
        <f>COUNTIFS('Billing Detail Import'!#REF!,"Yes - Completed",'Billing Detail Import'!H:H,A10)</f>
        <v>#REF!</v>
      </c>
      <c r="H10" s="11" t="e">
        <f t="shared" si="1"/>
        <v>#REF!</v>
      </c>
      <c r="I10" s="11" t="e">
        <f>COUNTIFS('Billing Detail Import'!#REF!,"No - Never Began",'Billing Detail Import'!H:H,A10)</f>
        <v>#REF!</v>
      </c>
    </row>
    <row r="11" spans="1:9" x14ac:dyDescent="0.3">
      <c r="A11" s="11" t="s">
        <v>279</v>
      </c>
      <c r="B11" s="122">
        <f>SUMIF('Billing Detail Import'!H:H,A11,'Billing Detail Import'!K:K)</f>
        <v>0</v>
      </c>
      <c r="C11" s="160">
        <f>SUMIF('Billing Detail Import'!H:H,A11,'Billing Detail Import'!N:N)</f>
        <v>0</v>
      </c>
      <c r="D11" s="11">
        <f>COUNTIF('Billing Detail Import'!B:K,A11)</f>
        <v>0</v>
      </c>
      <c r="E11" s="11" t="e">
        <f>COUNTIFS('Billing Detail Import'!#REF!,"Yes",'Billing Detail Import'!H:H,A11)</f>
        <v>#REF!</v>
      </c>
      <c r="F11" s="127" t="e">
        <f>COUNTIFS('Billing Detail Import'!#REF!,"Yes",'Billing Detail Import'!H:H,A11)</f>
        <v>#REF!</v>
      </c>
      <c r="G11" s="11" t="e">
        <f>COUNTIFS('Billing Detail Import'!#REF!,"Yes - Completed",'Billing Detail Import'!H:H,A11)</f>
        <v>#REF!</v>
      </c>
      <c r="H11" s="11" t="e">
        <f t="shared" si="1"/>
        <v>#REF!</v>
      </c>
      <c r="I11" s="11" t="e">
        <f>COUNTIFS('Billing Detail Import'!#REF!,"No - Never Began",'Billing Detail Import'!H:H,A11)</f>
        <v>#REF!</v>
      </c>
    </row>
    <row r="12" spans="1:9" x14ac:dyDescent="0.3">
      <c r="A12" s="11" t="s">
        <v>306</v>
      </c>
      <c r="B12" s="122">
        <f>SUMIF('Billing Detail Import'!H:H,A12,'Billing Detail Import'!K:K)</f>
        <v>0</v>
      </c>
      <c r="C12" s="160">
        <f>SUMIF('Billing Detail Import'!H:H,A12,'Billing Detail Import'!N:N)</f>
        <v>0</v>
      </c>
      <c r="D12" s="11">
        <f>COUNTIF('Billing Detail Import'!B:K,A12)</f>
        <v>0</v>
      </c>
      <c r="E12" s="11" t="e">
        <f>COUNTIFS('Billing Detail Import'!#REF!,"Yes",'Billing Detail Import'!H:H,A12)</f>
        <v>#REF!</v>
      </c>
      <c r="F12" s="127" t="e">
        <f>COUNTIFS('Billing Detail Import'!#REF!,"Yes",'Billing Detail Import'!H:H,A12)</f>
        <v>#REF!</v>
      </c>
      <c r="G12" s="11" t="e">
        <f>COUNTIFS('Billing Detail Import'!#REF!,"Yes - Completed",'Billing Detail Import'!H:H,A12)</f>
        <v>#REF!</v>
      </c>
      <c r="H12" s="11" t="e">
        <f t="shared" si="1"/>
        <v>#REF!</v>
      </c>
      <c r="I12" s="11" t="e">
        <f>COUNTIFS('Billing Detail Import'!#REF!,"No - Never Began",'Billing Detail Import'!H:H,A12)</f>
        <v>#REF!</v>
      </c>
    </row>
    <row r="13" spans="1:9" x14ac:dyDescent="0.3">
      <c r="A13" s="11" t="s">
        <v>45</v>
      </c>
      <c r="B13" s="122">
        <f>SUMIF('Billing Detail Import'!H:H,A13,'Billing Detail Import'!K:K)</f>
        <v>0</v>
      </c>
      <c r="C13" s="160">
        <f>SUMIF('Billing Detail Import'!H:H,A13,'Billing Detail Import'!N:N)</f>
        <v>0</v>
      </c>
      <c r="D13" s="11">
        <f>COUNTIF('Billing Detail Import'!B:K,A13)</f>
        <v>0</v>
      </c>
      <c r="E13" s="11" t="e">
        <f>COUNTIFS('Billing Detail Import'!#REF!,"Yes",'Billing Detail Import'!H:H,A13)</f>
        <v>#REF!</v>
      </c>
      <c r="F13" s="127" t="e">
        <f>COUNTIFS('Billing Detail Import'!#REF!,"Yes",'Billing Detail Import'!H:H,A13)</f>
        <v>#REF!</v>
      </c>
      <c r="G13" s="11" t="e">
        <f>COUNTIFS('Billing Detail Import'!#REF!,"Yes - Completed",'Billing Detail Import'!H:H,A13)</f>
        <v>#REF!</v>
      </c>
      <c r="H13" s="11" t="e">
        <f t="shared" si="1"/>
        <v>#REF!</v>
      </c>
      <c r="I13" s="11" t="e">
        <f>COUNTIFS('Billing Detail Import'!#REF!,"No - Never Began",'Billing Detail Import'!H:H,A13)</f>
        <v>#REF!</v>
      </c>
    </row>
    <row r="14" spans="1:9" x14ac:dyDescent="0.3">
      <c r="A14" s="11" t="s">
        <v>226</v>
      </c>
      <c r="B14" s="122">
        <f>SUMIF('Billing Detail Import'!H:H,A14,'Billing Detail Import'!K:K)</f>
        <v>0</v>
      </c>
      <c r="C14" s="160">
        <f>SUMIF('Billing Detail Import'!H:H,A14,'Billing Detail Import'!N:N)</f>
        <v>0</v>
      </c>
      <c r="D14" s="11">
        <f>COUNTIF('Billing Detail Import'!B:K,A14)</f>
        <v>0</v>
      </c>
      <c r="E14" s="11" t="e">
        <f>COUNTIFS('Billing Detail Import'!#REF!,"Yes",'Billing Detail Import'!H:H,A14)</f>
        <v>#REF!</v>
      </c>
      <c r="F14" s="127" t="e">
        <f>COUNTIFS('Billing Detail Import'!#REF!,"Yes",'Billing Detail Import'!H:H,A14)</f>
        <v>#REF!</v>
      </c>
      <c r="G14" s="11" t="e">
        <f>COUNTIFS('Billing Detail Import'!#REF!,"Yes - Completed",'Billing Detail Import'!H:H,A14)</f>
        <v>#REF!</v>
      </c>
      <c r="H14" s="11" t="e">
        <f t="shared" si="1"/>
        <v>#REF!</v>
      </c>
      <c r="I14" s="11" t="e">
        <f>COUNTIFS('Billing Detail Import'!#REF!,"No - Never Began",'Billing Detail Import'!H:H,A14)</f>
        <v>#REF!</v>
      </c>
    </row>
    <row r="15" spans="1:9" x14ac:dyDescent="0.3">
      <c r="A15" s="11" t="s">
        <v>307</v>
      </c>
      <c r="B15" s="122">
        <f>SUMIF('Billing Detail Import'!H:H,A15,'Billing Detail Import'!K:K)</f>
        <v>0</v>
      </c>
      <c r="C15" s="160">
        <f>SUMIF('Billing Detail Import'!H:H,A15,'Billing Detail Import'!N:N)</f>
        <v>0</v>
      </c>
      <c r="D15" s="11">
        <f>COUNTIF('Billing Detail Import'!B:K,A15)</f>
        <v>0</v>
      </c>
      <c r="E15" s="11" t="e">
        <f>COUNTIFS('Billing Detail Import'!#REF!,"Yes",'Billing Detail Import'!H:H,A15)</f>
        <v>#REF!</v>
      </c>
      <c r="F15" s="127" t="e">
        <f>COUNTIFS('Billing Detail Import'!#REF!,"Yes",'Billing Detail Import'!H:H,A15)</f>
        <v>#REF!</v>
      </c>
      <c r="G15" s="11" t="e">
        <f>COUNTIFS('Billing Detail Import'!#REF!,"Yes - Completed",'Billing Detail Import'!H:H,A15)</f>
        <v>#REF!</v>
      </c>
      <c r="H15" s="11" t="e">
        <f t="shared" si="1"/>
        <v>#REF!</v>
      </c>
      <c r="I15" s="11" t="e">
        <f>COUNTIFS('Billing Detail Import'!#REF!,"No - Never Began",'Billing Detail Import'!H:H,A15)</f>
        <v>#REF!</v>
      </c>
    </row>
    <row r="16" spans="1:9" x14ac:dyDescent="0.3">
      <c r="A16" s="11" t="s">
        <v>197</v>
      </c>
      <c r="B16" s="122">
        <f>SUMIF('Billing Detail Import'!H:H,A16,'Billing Detail Import'!K:K)</f>
        <v>0</v>
      </c>
      <c r="C16" s="160">
        <f>SUMIF('Billing Detail Import'!H:H,A16,'Billing Detail Import'!N:N)</f>
        <v>0</v>
      </c>
      <c r="D16" s="11">
        <f>COUNTIF('Billing Detail Import'!B:K,A16)</f>
        <v>0</v>
      </c>
      <c r="E16" s="11" t="e">
        <f>COUNTIFS('Billing Detail Import'!#REF!,"Yes",'Billing Detail Import'!H:H,A16)</f>
        <v>#REF!</v>
      </c>
      <c r="F16" s="127" t="e">
        <f>COUNTIFS('Billing Detail Import'!#REF!,"Yes",'Billing Detail Import'!H:H,A16)</f>
        <v>#REF!</v>
      </c>
      <c r="G16" s="11" t="e">
        <f>COUNTIFS('Billing Detail Import'!#REF!,"Yes - Completed",'Billing Detail Import'!H:H,A16)</f>
        <v>#REF!</v>
      </c>
      <c r="H16" s="11" t="e">
        <f t="shared" si="1"/>
        <v>#REF!</v>
      </c>
      <c r="I16" s="11" t="e">
        <f>COUNTIFS('Billing Detail Import'!#REF!,"No - Never Began",'Billing Detail Import'!H:H,A16)</f>
        <v>#REF!</v>
      </c>
    </row>
    <row r="17" spans="1:9" x14ac:dyDescent="0.3">
      <c r="A17" s="11" t="s">
        <v>60</v>
      </c>
      <c r="B17" s="122">
        <f>SUMIF('Billing Detail Import'!H:H,A17,'Billing Detail Import'!K:K)</f>
        <v>0</v>
      </c>
      <c r="C17" s="160">
        <f>SUMIF('Billing Detail Import'!H:H,A17,'Billing Detail Import'!N:N)</f>
        <v>0</v>
      </c>
      <c r="D17" s="11">
        <f>COUNTIF('Billing Detail Import'!B:K,A17)</f>
        <v>0</v>
      </c>
      <c r="E17" s="11" t="e">
        <f>COUNTIFS('Billing Detail Import'!#REF!,"Yes",'Billing Detail Import'!H:H,A17)</f>
        <v>#REF!</v>
      </c>
      <c r="F17" s="127" t="e">
        <f>COUNTIFS('Billing Detail Import'!#REF!,"Yes",'Billing Detail Import'!H:H,A17)</f>
        <v>#REF!</v>
      </c>
      <c r="G17" s="11" t="e">
        <f>COUNTIFS('Billing Detail Import'!#REF!,"Yes - Completed",'Billing Detail Import'!H:H,A17)</f>
        <v>#REF!</v>
      </c>
      <c r="H17" s="11" t="e">
        <f t="shared" si="1"/>
        <v>#REF!</v>
      </c>
      <c r="I17" s="11" t="e">
        <f>COUNTIFS('Billing Detail Import'!#REF!,"No - Never Began",'Billing Detail Import'!H:H,A17)</f>
        <v>#REF!</v>
      </c>
    </row>
    <row r="18" spans="1:9" x14ac:dyDescent="0.3">
      <c r="A18" s="11" t="s">
        <v>191</v>
      </c>
      <c r="B18" s="122">
        <f>SUMIF('Billing Detail Import'!H:H,A18,'Billing Detail Import'!K:K)</f>
        <v>0</v>
      </c>
      <c r="C18" s="160">
        <f>SUMIF('Billing Detail Import'!H:H,A18,'Billing Detail Import'!N:N)</f>
        <v>0</v>
      </c>
      <c r="D18" s="11">
        <f>COUNTIF('Billing Detail Import'!B:K,A18)</f>
        <v>0</v>
      </c>
      <c r="E18" s="11" t="e">
        <f>COUNTIFS('Billing Detail Import'!#REF!,"Yes",'Billing Detail Import'!H:H,A18)</f>
        <v>#REF!</v>
      </c>
      <c r="F18" s="127" t="e">
        <f>COUNTIFS('Billing Detail Import'!#REF!,"Yes",'Billing Detail Import'!H:H,A18)</f>
        <v>#REF!</v>
      </c>
      <c r="G18" s="11" t="e">
        <f>COUNTIFS('Billing Detail Import'!#REF!,"Yes - Completed",'Billing Detail Import'!H:H,A18)</f>
        <v>#REF!</v>
      </c>
      <c r="H18" s="11" t="e">
        <f t="shared" si="1"/>
        <v>#REF!</v>
      </c>
      <c r="I18" s="11" t="e">
        <f>COUNTIFS('Billing Detail Import'!#REF!,"No - Never Began",'Billing Detail Import'!H:H,A18)</f>
        <v>#REF!</v>
      </c>
    </row>
    <row r="19" spans="1:9" x14ac:dyDescent="0.3">
      <c r="A19" s="11" t="s">
        <v>284</v>
      </c>
      <c r="B19" s="122">
        <f>SUMIF('Billing Detail Import'!H:H,A19,'Billing Detail Import'!K:K)</f>
        <v>0</v>
      </c>
      <c r="C19" s="160">
        <f>SUMIF('Billing Detail Import'!H:H,A19,'Billing Detail Import'!N:N)</f>
        <v>0</v>
      </c>
      <c r="D19" s="11">
        <f>COUNTIF('Billing Detail Import'!B:K,A19)</f>
        <v>0</v>
      </c>
      <c r="E19" s="11" t="e">
        <f>COUNTIFS('Billing Detail Import'!#REF!,"Yes",'Billing Detail Import'!H:H,A19)</f>
        <v>#REF!</v>
      </c>
      <c r="F19" s="127" t="e">
        <f>COUNTIFS('Billing Detail Import'!#REF!,"Yes",'Billing Detail Import'!H:H,A19)</f>
        <v>#REF!</v>
      </c>
      <c r="G19" s="11" t="e">
        <f>COUNTIFS('Billing Detail Import'!#REF!,"Yes - Completed",'Billing Detail Import'!H:H,A19)</f>
        <v>#REF!</v>
      </c>
      <c r="H19" s="11" t="e">
        <f t="shared" si="1"/>
        <v>#REF!</v>
      </c>
      <c r="I19" s="11" t="e">
        <f>COUNTIFS('Billing Detail Import'!#REF!,"No - Never Began",'Billing Detail Import'!H:H,A19)</f>
        <v>#REF!</v>
      </c>
    </row>
    <row r="20" spans="1:9" x14ac:dyDescent="0.3">
      <c r="A20" s="11" t="s">
        <v>308</v>
      </c>
      <c r="B20" s="122">
        <f>SUMIF('Billing Detail Import'!H:H,A20,'Billing Detail Import'!K:K)</f>
        <v>0</v>
      </c>
      <c r="C20" s="160">
        <f>SUMIF('Billing Detail Import'!H:H,A20,'Billing Detail Import'!N:N)</f>
        <v>0</v>
      </c>
      <c r="D20" s="11">
        <f>COUNTIF('Billing Detail Import'!B:K,A20)</f>
        <v>0</v>
      </c>
      <c r="E20" s="11" t="e">
        <f>COUNTIFS('Billing Detail Import'!#REF!,"Yes",'Billing Detail Import'!H:H,A20)</f>
        <v>#REF!</v>
      </c>
      <c r="F20" s="127" t="e">
        <f>COUNTIFS('Billing Detail Import'!#REF!,"Yes",'Billing Detail Import'!H:H,A20)</f>
        <v>#REF!</v>
      </c>
      <c r="G20" s="11" t="e">
        <f>COUNTIFS('Billing Detail Import'!#REF!,"Yes - Completed",'Billing Detail Import'!H:H,A20)</f>
        <v>#REF!</v>
      </c>
      <c r="H20" s="11" t="e">
        <f t="shared" si="1"/>
        <v>#REF!</v>
      </c>
      <c r="I20" s="11" t="e">
        <f>COUNTIFS('Billing Detail Import'!#REF!,"No - Never Began",'Billing Detail Import'!H:H,A20)</f>
        <v>#REF!</v>
      </c>
    </row>
    <row r="21" spans="1:9" x14ac:dyDescent="0.3">
      <c r="A21" s="11" t="s">
        <v>309</v>
      </c>
      <c r="B21" s="122">
        <f>SUMIF('Billing Detail Import'!H:H,A21,'Billing Detail Import'!K:K)</f>
        <v>0</v>
      </c>
      <c r="C21" s="160">
        <f>SUMIF('Billing Detail Import'!H:H,A21,'Billing Detail Import'!N:N)</f>
        <v>0</v>
      </c>
      <c r="D21" s="11">
        <f>COUNTIF('Billing Detail Import'!B:K,A21)</f>
        <v>0</v>
      </c>
      <c r="E21" s="11" t="e">
        <f>COUNTIFS('Billing Detail Import'!#REF!,"Yes",'Billing Detail Import'!H:H,A21)</f>
        <v>#REF!</v>
      </c>
      <c r="F21" s="127" t="e">
        <f>COUNTIFS('Billing Detail Import'!#REF!,"Yes",'Billing Detail Import'!H:H,A21)</f>
        <v>#REF!</v>
      </c>
      <c r="G21" s="11" t="e">
        <f>COUNTIFS('Billing Detail Import'!#REF!,"Yes - Completed",'Billing Detail Import'!H:H,A21)</f>
        <v>#REF!</v>
      </c>
      <c r="H21" s="11" t="e">
        <f t="shared" si="1"/>
        <v>#REF!</v>
      </c>
      <c r="I21" s="11" t="e">
        <f>COUNTIFS('Billing Detail Import'!#REF!,"No - Never Began",'Billing Detail Import'!H:H,A21)</f>
        <v>#REF!</v>
      </c>
    </row>
    <row r="22" spans="1:9" x14ac:dyDescent="0.3">
      <c r="A22" s="11" t="s">
        <v>277</v>
      </c>
      <c r="B22" s="122">
        <f>SUMIF('Billing Detail Import'!H:H,A22,'Billing Detail Import'!K:K)</f>
        <v>0</v>
      </c>
      <c r="C22" s="160">
        <f>SUMIF('Billing Detail Import'!H:H,A22,'Billing Detail Import'!N:N)</f>
        <v>0</v>
      </c>
      <c r="D22" s="11">
        <f>COUNTIF('Billing Detail Import'!B:K,A22)</f>
        <v>0</v>
      </c>
      <c r="E22" s="11" t="e">
        <f>COUNTIFS('Billing Detail Import'!#REF!,"Yes",'Billing Detail Import'!H:H,A22)</f>
        <v>#REF!</v>
      </c>
      <c r="F22" s="127" t="e">
        <f>COUNTIFS('Billing Detail Import'!#REF!,"Yes",'Billing Detail Import'!H:H,A22)</f>
        <v>#REF!</v>
      </c>
      <c r="G22" s="11" t="e">
        <f>COUNTIFS('Billing Detail Import'!#REF!,"Yes - Completed",'Billing Detail Import'!H:H,A22)</f>
        <v>#REF!</v>
      </c>
      <c r="H22" s="11" t="e">
        <f t="shared" si="1"/>
        <v>#REF!</v>
      </c>
      <c r="I22" s="11" t="e">
        <f>COUNTIFS('Billing Detail Import'!#REF!,"No - Never Began",'Billing Detail Import'!H:H,A22)</f>
        <v>#REF!</v>
      </c>
    </row>
    <row r="23" spans="1:9" x14ac:dyDescent="0.3">
      <c r="A23" s="11" t="s">
        <v>269</v>
      </c>
      <c r="B23" s="122">
        <f>SUMIF('Billing Detail Import'!H:H,A23,'Billing Detail Import'!K:K)</f>
        <v>0</v>
      </c>
      <c r="C23" s="160">
        <f>SUMIF('Billing Detail Import'!H:H,A23,'Billing Detail Import'!N:N)</f>
        <v>0</v>
      </c>
      <c r="D23" s="11">
        <f>COUNTIF('Billing Detail Import'!B:K,A23)</f>
        <v>0</v>
      </c>
      <c r="E23" s="11" t="e">
        <f>COUNTIFS('Billing Detail Import'!#REF!,"Yes",'Billing Detail Import'!H:H,A23)</f>
        <v>#REF!</v>
      </c>
      <c r="F23" s="127" t="e">
        <f>COUNTIFS('Billing Detail Import'!#REF!,"Yes",'Billing Detail Import'!H:H,A23)</f>
        <v>#REF!</v>
      </c>
      <c r="G23" s="11" t="e">
        <f>COUNTIFS('Billing Detail Import'!#REF!,"Yes - Completed",'Billing Detail Import'!H:H,A23)</f>
        <v>#REF!</v>
      </c>
      <c r="H23" s="11" t="e">
        <f t="shared" si="1"/>
        <v>#REF!</v>
      </c>
      <c r="I23" s="11" t="e">
        <f>COUNTIFS('Billing Detail Import'!#REF!,"No - Never Began",'Billing Detail Import'!H:H,A23)</f>
        <v>#REF!</v>
      </c>
    </row>
    <row r="24" spans="1:9" x14ac:dyDescent="0.3">
      <c r="A24" s="11" t="s">
        <v>310</v>
      </c>
      <c r="B24" s="122">
        <f>SUMIF('Billing Detail Import'!H:H,A24,'Billing Detail Import'!K:K)</f>
        <v>0</v>
      </c>
      <c r="C24" s="160">
        <f>SUMIF('Billing Detail Import'!H:H,A24,'Billing Detail Import'!N:N)</f>
        <v>0</v>
      </c>
      <c r="D24" s="11">
        <f>COUNTIF('Billing Detail Import'!B:K,A24)</f>
        <v>0</v>
      </c>
      <c r="E24" s="11" t="e">
        <f>COUNTIFS('Billing Detail Import'!#REF!,"Yes",'Billing Detail Import'!H:H,A24)</f>
        <v>#REF!</v>
      </c>
      <c r="F24" s="127" t="e">
        <f>COUNTIFS('Billing Detail Import'!#REF!,"Yes",'Billing Detail Import'!H:H,A24)</f>
        <v>#REF!</v>
      </c>
      <c r="G24" s="11" t="e">
        <f>COUNTIFS('Billing Detail Import'!#REF!,"Yes - Completed",'Billing Detail Import'!H:H,A24)</f>
        <v>#REF!</v>
      </c>
      <c r="H24" s="11" t="e">
        <f t="shared" si="1"/>
        <v>#REF!</v>
      </c>
      <c r="I24" s="11" t="e">
        <f>COUNTIFS('Billing Detail Import'!#REF!,"No - Never Began",'Billing Detail Import'!H:H,A24)</f>
        <v>#REF!</v>
      </c>
    </row>
    <row r="25" spans="1:9" x14ac:dyDescent="0.3">
      <c r="A25" s="11" t="s">
        <v>311</v>
      </c>
      <c r="B25" s="122">
        <f>SUMIF('Billing Detail Import'!H:H,A25,'Billing Detail Import'!K:K)</f>
        <v>0</v>
      </c>
      <c r="C25" s="160">
        <f>SUMIF('Billing Detail Import'!H:H,A25,'Billing Detail Import'!N:N)</f>
        <v>0</v>
      </c>
      <c r="D25" s="11">
        <f>COUNTIF('Billing Detail Import'!B:K,A25)</f>
        <v>0</v>
      </c>
      <c r="E25" s="11" t="e">
        <f>COUNTIFS('Billing Detail Import'!#REF!,"Yes",'Billing Detail Import'!H:H,A25)</f>
        <v>#REF!</v>
      </c>
      <c r="F25" s="127" t="e">
        <f>COUNTIFS('Billing Detail Import'!#REF!,"Yes",'Billing Detail Import'!H:H,A25)</f>
        <v>#REF!</v>
      </c>
      <c r="G25" s="11" t="e">
        <f>COUNTIFS('Billing Detail Import'!#REF!,"Yes - Completed",'Billing Detail Import'!H:H,A25)</f>
        <v>#REF!</v>
      </c>
      <c r="H25" s="11" t="e">
        <f t="shared" si="1"/>
        <v>#REF!</v>
      </c>
      <c r="I25" s="11" t="e">
        <f>COUNTIFS('Billing Detail Import'!#REF!,"No - Never Began",'Billing Detail Import'!H:H,A25)</f>
        <v>#REF!</v>
      </c>
    </row>
    <row r="26" spans="1:9" x14ac:dyDescent="0.3">
      <c r="A26" s="11" t="s">
        <v>499</v>
      </c>
      <c r="B26" s="122">
        <f>SUMIF('Billing Detail Import'!H:H,A26,'Billing Detail Import'!K:K)</f>
        <v>0</v>
      </c>
      <c r="C26" s="160">
        <f>SUMIF('Billing Detail Import'!H:H,A26,'Billing Detail Import'!N:N)</f>
        <v>0</v>
      </c>
      <c r="D26" s="11">
        <f>COUNTIF('Billing Detail Import'!B:K,A26)</f>
        <v>0</v>
      </c>
      <c r="E26" s="11" t="e">
        <f>COUNTIFS('Billing Detail Import'!#REF!,"Yes",'Billing Detail Import'!H:H,A26)</f>
        <v>#REF!</v>
      </c>
      <c r="F26" s="127" t="e">
        <f>COUNTIFS('Billing Detail Import'!#REF!,"Yes",'Billing Detail Import'!H:H,A26)</f>
        <v>#REF!</v>
      </c>
      <c r="G26" s="11" t="e">
        <f>COUNTIFS('Billing Detail Import'!#REF!,"Yes - Completed",'Billing Detail Import'!H:H,A26)</f>
        <v>#REF!</v>
      </c>
      <c r="H26" s="11" t="e">
        <f t="shared" si="1"/>
        <v>#REF!</v>
      </c>
      <c r="I26" s="11" t="e">
        <f>COUNTIFS('Billing Detail Import'!#REF!,"No - Never Began",'Billing Detail Import'!H:H,A26)</f>
        <v>#REF!</v>
      </c>
    </row>
    <row r="27" spans="1:9" x14ac:dyDescent="0.3">
      <c r="A27" s="11" t="s">
        <v>405</v>
      </c>
      <c r="B27" s="122">
        <f>SUMIF('Billing Detail Import'!H:H,A27,'Billing Detail Import'!K:K)</f>
        <v>0</v>
      </c>
      <c r="C27" s="160">
        <f>SUMIF('Billing Detail Import'!H:H,A27,'Billing Detail Import'!N:N)</f>
        <v>0</v>
      </c>
      <c r="D27" s="11">
        <f>COUNTIF('Billing Detail Import'!B:K,A27)</f>
        <v>0</v>
      </c>
      <c r="E27" s="11" t="e">
        <f>COUNTIFS('Billing Detail Import'!#REF!,"Yes",'Billing Detail Import'!H:H,A27)</f>
        <v>#REF!</v>
      </c>
      <c r="F27" s="127" t="e">
        <f>COUNTIFS('Billing Detail Import'!#REF!,"Yes",'Billing Detail Import'!H:H,A27)</f>
        <v>#REF!</v>
      </c>
      <c r="G27" s="11" t="e">
        <f>COUNTIFS('Billing Detail Import'!#REF!,"Yes - Completed",'Billing Detail Import'!H:H,A27)</f>
        <v>#REF!</v>
      </c>
      <c r="H27" s="11" t="e">
        <f t="shared" si="1"/>
        <v>#REF!</v>
      </c>
      <c r="I27" s="11" t="e">
        <f>COUNTIFS('Billing Detail Import'!#REF!,"No - Never Began",'Billing Detail Import'!H:H,A27)</f>
        <v>#REF!</v>
      </c>
    </row>
    <row r="28" spans="1:9" x14ac:dyDescent="0.3">
      <c r="A28" s="11" t="s">
        <v>406</v>
      </c>
      <c r="B28" s="122">
        <f>SUMIF('Billing Detail Import'!H:H,A28,'Billing Detail Import'!K:K)</f>
        <v>0</v>
      </c>
      <c r="C28" s="160">
        <f>SUMIF('Billing Detail Import'!H:H,A28,'Billing Detail Import'!N:N)</f>
        <v>0</v>
      </c>
      <c r="D28" s="11">
        <f>COUNTIF('Billing Detail Import'!B:K,A28)</f>
        <v>0</v>
      </c>
      <c r="E28" s="11" t="e">
        <f>COUNTIFS('Billing Detail Import'!#REF!,"Yes",'Billing Detail Import'!H:H,A28)</f>
        <v>#REF!</v>
      </c>
      <c r="F28" s="127" t="e">
        <f>COUNTIFS('Billing Detail Import'!#REF!,"Yes",'Billing Detail Import'!H:H,A28)</f>
        <v>#REF!</v>
      </c>
      <c r="G28" s="11" t="e">
        <f>COUNTIFS('Billing Detail Import'!#REF!,"Yes - Completed",'Billing Detail Import'!H:H,A28)</f>
        <v>#REF!</v>
      </c>
      <c r="H28" s="11" t="e">
        <f t="shared" si="1"/>
        <v>#REF!</v>
      </c>
      <c r="I28" s="11" t="e">
        <f>COUNTIFS('Billing Detail Import'!#REF!,"No - Never Began",'Billing Detail Import'!H:H,A28)</f>
        <v>#REF!</v>
      </c>
    </row>
    <row r="29" spans="1:9" x14ac:dyDescent="0.3">
      <c r="A29" s="11" t="s">
        <v>312</v>
      </c>
      <c r="B29" s="122">
        <f>SUMIF('Billing Detail Import'!H:H,A29,'Billing Detail Import'!K:K)</f>
        <v>0</v>
      </c>
      <c r="C29" s="160">
        <f>SUMIF('Billing Detail Import'!H:H,A29,'Billing Detail Import'!N:N)</f>
        <v>0</v>
      </c>
      <c r="D29" s="11">
        <f>COUNTIF('Billing Detail Import'!B:K,A29)</f>
        <v>0</v>
      </c>
      <c r="E29" s="11" t="e">
        <f>COUNTIFS('Billing Detail Import'!#REF!,"Yes",'Billing Detail Import'!H:H,A29)</f>
        <v>#REF!</v>
      </c>
      <c r="F29" s="127" t="e">
        <f>COUNTIFS('Billing Detail Import'!#REF!,"Yes",'Billing Detail Import'!H:H,A29)</f>
        <v>#REF!</v>
      </c>
      <c r="G29" s="11" t="e">
        <f>COUNTIFS('Billing Detail Import'!#REF!,"Yes - Completed",'Billing Detail Import'!H:H,A29)</f>
        <v>#REF!</v>
      </c>
      <c r="H29" s="11" t="e">
        <f t="shared" si="1"/>
        <v>#REF!</v>
      </c>
      <c r="I29" s="11" t="e">
        <f>COUNTIFS('Billing Detail Import'!#REF!,"No - Never Began",'Billing Detail Import'!H:H,A29)</f>
        <v>#REF!</v>
      </c>
    </row>
    <row r="30" spans="1:9" x14ac:dyDescent="0.3">
      <c r="A30" s="11" t="s">
        <v>313</v>
      </c>
      <c r="B30" s="122">
        <f>SUMIF('Billing Detail Import'!H:H,A30,'Billing Detail Import'!K:K)</f>
        <v>0</v>
      </c>
      <c r="C30" s="160">
        <f>SUMIF('Billing Detail Import'!H:H,A30,'Billing Detail Import'!N:N)</f>
        <v>0</v>
      </c>
      <c r="D30" s="11">
        <f>COUNTIF('Billing Detail Import'!B:K,A30)</f>
        <v>0</v>
      </c>
      <c r="E30" s="11" t="e">
        <f>COUNTIFS('Billing Detail Import'!#REF!,"Yes",'Billing Detail Import'!H:H,A30)</f>
        <v>#REF!</v>
      </c>
      <c r="F30" s="127" t="e">
        <f>COUNTIFS('Billing Detail Import'!#REF!,"Yes",'Billing Detail Import'!H:H,A30)</f>
        <v>#REF!</v>
      </c>
      <c r="G30" s="11" t="e">
        <f>COUNTIFS('Billing Detail Import'!#REF!,"Yes - Completed",'Billing Detail Import'!H:H,A30)</f>
        <v>#REF!</v>
      </c>
      <c r="H30" s="11" t="e">
        <f t="shared" si="1"/>
        <v>#REF!</v>
      </c>
      <c r="I30" s="11" t="e">
        <f>COUNTIFS('Billing Detail Import'!#REF!,"No - Never Began",'Billing Detail Import'!H:H,A30)</f>
        <v>#REF!</v>
      </c>
    </row>
    <row r="31" spans="1:9" x14ac:dyDescent="0.3">
      <c r="A31" s="11" t="s">
        <v>314</v>
      </c>
      <c r="B31" s="122">
        <f>SUMIF('Billing Detail Import'!H:H,A31,'Billing Detail Import'!K:K)</f>
        <v>0</v>
      </c>
      <c r="C31" s="160">
        <f>SUMIF('Billing Detail Import'!H:H,A31,'Billing Detail Import'!N:N)</f>
        <v>0</v>
      </c>
      <c r="D31" s="11">
        <f>COUNTIF('Billing Detail Import'!B:K,A31)</f>
        <v>0</v>
      </c>
      <c r="E31" s="11" t="e">
        <f>COUNTIFS('Billing Detail Import'!#REF!,"Yes",'Billing Detail Import'!H:H,A31)</f>
        <v>#REF!</v>
      </c>
      <c r="F31" s="127" t="e">
        <f>COUNTIFS('Billing Detail Import'!#REF!,"Yes",'Billing Detail Import'!H:H,A31)</f>
        <v>#REF!</v>
      </c>
      <c r="G31" s="11" t="e">
        <f>COUNTIFS('Billing Detail Import'!#REF!,"Yes - Completed",'Billing Detail Import'!H:H,A31)</f>
        <v>#REF!</v>
      </c>
      <c r="H31" s="11" t="e">
        <f t="shared" si="1"/>
        <v>#REF!</v>
      </c>
      <c r="I31" s="11" t="e">
        <f>COUNTIFS('Billing Detail Import'!#REF!,"No - Never Began",'Billing Detail Import'!H:H,A31)</f>
        <v>#REF!</v>
      </c>
    </row>
    <row r="32" spans="1:9" x14ac:dyDescent="0.3">
      <c r="A32" s="11" t="s">
        <v>189</v>
      </c>
      <c r="B32" s="122">
        <f>SUMIF('Billing Detail Import'!H:H,A32,'Billing Detail Import'!K:K)</f>
        <v>0</v>
      </c>
      <c r="C32" s="160">
        <f>SUMIF('Billing Detail Import'!H:H,A32,'Billing Detail Import'!N:N)</f>
        <v>0</v>
      </c>
      <c r="D32" s="11">
        <f>COUNTIF('Billing Detail Import'!B:K,A32)</f>
        <v>0</v>
      </c>
      <c r="E32" s="11" t="e">
        <f>COUNTIFS('Billing Detail Import'!#REF!,"Yes",'Billing Detail Import'!H:H,A32)</f>
        <v>#REF!</v>
      </c>
      <c r="F32" s="127" t="e">
        <f>COUNTIFS('Billing Detail Import'!#REF!,"Yes",'Billing Detail Import'!H:H,A32)</f>
        <v>#REF!</v>
      </c>
      <c r="G32" s="11" t="e">
        <f>COUNTIFS('Billing Detail Import'!#REF!,"Yes - Completed",'Billing Detail Import'!H:H,A32)</f>
        <v>#REF!</v>
      </c>
      <c r="H32" s="11" t="e">
        <f t="shared" si="1"/>
        <v>#REF!</v>
      </c>
      <c r="I32" s="11" t="e">
        <f>COUNTIFS('Billing Detail Import'!#REF!,"No - Never Began",'Billing Detail Import'!H:H,A32)</f>
        <v>#REF!</v>
      </c>
    </row>
    <row r="33" spans="1:9" x14ac:dyDescent="0.3">
      <c r="A33" s="11" t="s">
        <v>315</v>
      </c>
      <c r="B33" s="122">
        <f>SUMIF('Billing Detail Import'!H:H,A33,'Billing Detail Import'!K:K)</f>
        <v>0</v>
      </c>
      <c r="C33" s="160">
        <f>SUMIF('Billing Detail Import'!H:H,A33,'Billing Detail Import'!N:N)</f>
        <v>0</v>
      </c>
      <c r="D33" s="11">
        <f>COUNTIF('Billing Detail Import'!B:K,A33)</f>
        <v>0</v>
      </c>
      <c r="E33" s="11" t="e">
        <f>COUNTIFS('Billing Detail Import'!#REF!,"Yes",'Billing Detail Import'!H:H,A33)</f>
        <v>#REF!</v>
      </c>
      <c r="F33" s="127" t="e">
        <f>COUNTIFS('Billing Detail Import'!#REF!,"Yes",'Billing Detail Import'!H:H,A33)</f>
        <v>#REF!</v>
      </c>
      <c r="G33" s="11" t="e">
        <f>COUNTIFS('Billing Detail Import'!#REF!,"Yes - Completed",'Billing Detail Import'!H:H,A33)</f>
        <v>#REF!</v>
      </c>
      <c r="H33" s="11" t="e">
        <f t="shared" si="1"/>
        <v>#REF!</v>
      </c>
      <c r="I33" s="11" t="e">
        <f>COUNTIFS('Billing Detail Import'!#REF!,"No - Never Began",'Billing Detail Import'!H:H,A33)</f>
        <v>#REF!</v>
      </c>
    </row>
    <row r="34" spans="1:9" x14ac:dyDescent="0.3">
      <c r="A34" s="11" t="s">
        <v>278</v>
      </c>
      <c r="B34" s="122">
        <f>SUMIF('Billing Detail Import'!H:H,A34,'Billing Detail Import'!K:K)</f>
        <v>0</v>
      </c>
      <c r="C34" s="160">
        <f>SUMIF('Billing Detail Import'!H:H,A34,'Billing Detail Import'!N:N)</f>
        <v>0</v>
      </c>
      <c r="D34" s="11">
        <f>COUNTIF('Billing Detail Import'!B:K,A34)</f>
        <v>0</v>
      </c>
      <c r="E34" s="11" t="e">
        <f>COUNTIFS('Billing Detail Import'!#REF!,"Yes",'Billing Detail Import'!H:H,A34)</f>
        <v>#REF!</v>
      </c>
      <c r="F34" s="127" t="e">
        <f>COUNTIFS('Billing Detail Import'!#REF!,"Yes",'Billing Detail Import'!H:H,A34)</f>
        <v>#REF!</v>
      </c>
      <c r="G34" s="11" t="e">
        <f>COUNTIFS('Billing Detail Import'!#REF!,"Yes - Completed",'Billing Detail Import'!H:H,A34)</f>
        <v>#REF!</v>
      </c>
      <c r="H34" s="11" t="e">
        <f t="shared" si="1"/>
        <v>#REF!</v>
      </c>
      <c r="I34" s="11" t="e">
        <f>COUNTIFS('Billing Detail Import'!#REF!,"No - Never Began",'Billing Detail Import'!H:H,A34)</f>
        <v>#REF!</v>
      </c>
    </row>
    <row r="35" spans="1:9" x14ac:dyDescent="0.3">
      <c r="A35" s="11" t="s">
        <v>316</v>
      </c>
      <c r="B35" s="122">
        <f>SUMIF('Billing Detail Import'!H:H,A35,'Billing Detail Import'!K:K)</f>
        <v>0</v>
      </c>
      <c r="C35" s="160">
        <f>SUMIF('Billing Detail Import'!H:H,A35,'Billing Detail Import'!N:N)</f>
        <v>0</v>
      </c>
      <c r="D35" s="11">
        <f>COUNTIF('Billing Detail Import'!B:K,A35)</f>
        <v>0</v>
      </c>
      <c r="E35" s="11" t="e">
        <f>COUNTIFS('Billing Detail Import'!#REF!,"Yes",'Billing Detail Import'!H:H,A35)</f>
        <v>#REF!</v>
      </c>
      <c r="F35" s="127" t="e">
        <f>COUNTIFS('Billing Detail Import'!#REF!,"Yes",'Billing Detail Import'!H:H,A35)</f>
        <v>#REF!</v>
      </c>
      <c r="G35" s="11" t="e">
        <f>COUNTIFS('Billing Detail Import'!#REF!,"Yes - Completed",'Billing Detail Import'!H:H,A35)</f>
        <v>#REF!</v>
      </c>
      <c r="H35" s="11" t="e">
        <f t="shared" si="1"/>
        <v>#REF!</v>
      </c>
      <c r="I35" s="11" t="e">
        <f>COUNTIFS('Billing Detail Import'!#REF!,"No - Never Began",'Billing Detail Import'!H:H,A35)</f>
        <v>#REF!</v>
      </c>
    </row>
    <row r="36" spans="1:9" x14ac:dyDescent="0.3">
      <c r="A36" s="11" t="s">
        <v>317</v>
      </c>
      <c r="B36" s="122">
        <f>SUMIF('Billing Detail Import'!H:H,A36,'Billing Detail Import'!K:K)</f>
        <v>0</v>
      </c>
      <c r="C36" s="160">
        <f>SUMIF('Billing Detail Import'!H:H,A36,'Billing Detail Import'!N:N)</f>
        <v>0</v>
      </c>
      <c r="D36" s="11">
        <f>COUNTIF('Billing Detail Import'!B:K,A36)</f>
        <v>0</v>
      </c>
      <c r="E36" s="11" t="e">
        <f>COUNTIFS('Billing Detail Import'!#REF!,"Yes",'Billing Detail Import'!H:H,A36)</f>
        <v>#REF!</v>
      </c>
      <c r="F36" s="127" t="e">
        <f>COUNTIFS('Billing Detail Import'!#REF!,"Yes",'Billing Detail Import'!H:H,A36)</f>
        <v>#REF!</v>
      </c>
      <c r="G36" s="11" t="e">
        <f>COUNTIFS('Billing Detail Import'!#REF!,"Yes - Completed",'Billing Detail Import'!H:H,A36)</f>
        <v>#REF!</v>
      </c>
      <c r="H36" s="11" t="e">
        <f t="shared" si="1"/>
        <v>#REF!</v>
      </c>
      <c r="I36" s="11" t="e">
        <f>COUNTIFS('Billing Detail Import'!#REF!,"No - Never Began",'Billing Detail Import'!H:H,A36)</f>
        <v>#REF!</v>
      </c>
    </row>
    <row r="37" spans="1:9" x14ac:dyDescent="0.3">
      <c r="A37" s="11" t="s">
        <v>318</v>
      </c>
      <c r="B37" s="122">
        <f>SUMIF('Billing Detail Import'!H:H,A37,'Billing Detail Import'!K:K)</f>
        <v>0</v>
      </c>
      <c r="C37" s="160">
        <f>SUMIF('Billing Detail Import'!H:H,A37,'Billing Detail Import'!N:N)</f>
        <v>0</v>
      </c>
      <c r="D37" s="11">
        <f>COUNTIF('Billing Detail Import'!B:K,A37)</f>
        <v>0</v>
      </c>
      <c r="E37" s="11" t="e">
        <f>COUNTIFS('Billing Detail Import'!#REF!,"Yes",'Billing Detail Import'!H:H,A37)</f>
        <v>#REF!</v>
      </c>
      <c r="F37" s="127" t="e">
        <f>COUNTIFS('Billing Detail Import'!#REF!,"Yes",'Billing Detail Import'!H:H,A37)</f>
        <v>#REF!</v>
      </c>
      <c r="G37" s="11" t="e">
        <f>COUNTIFS('Billing Detail Import'!#REF!,"Yes - Completed",'Billing Detail Import'!H:H,A37)</f>
        <v>#REF!</v>
      </c>
      <c r="H37" s="11" t="e">
        <f t="shared" si="1"/>
        <v>#REF!</v>
      </c>
      <c r="I37" s="11" t="e">
        <f>COUNTIFS('Billing Detail Import'!#REF!,"No - Never Began",'Billing Detail Import'!H:H,A37)</f>
        <v>#REF!</v>
      </c>
    </row>
    <row r="38" spans="1:9" x14ac:dyDescent="0.3">
      <c r="A38" s="11" t="s">
        <v>272</v>
      </c>
      <c r="B38" s="122">
        <f>SUMIF('Billing Detail Import'!H:H,A38,'Billing Detail Import'!K:K)</f>
        <v>0</v>
      </c>
      <c r="C38" s="160">
        <f>SUMIF('Billing Detail Import'!H:H,A38,'Billing Detail Import'!N:N)</f>
        <v>0</v>
      </c>
      <c r="D38" s="11">
        <f>COUNTIF('Billing Detail Import'!B:K,A38)</f>
        <v>0</v>
      </c>
      <c r="E38" s="11" t="e">
        <f>COUNTIFS('Billing Detail Import'!#REF!,"Yes",'Billing Detail Import'!H:H,A38)</f>
        <v>#REF!</v>
      </c>
      <c r="F38" s="127" t="e">
        <f>COUNTIFS('Billing Detail Import'!#REF!,"Yes",'Billing Detail Import'!H:H,A38)</f>
        <v>#REF!</v>
      </c>
      <c r="G38" s="11" t="e">
        <f>COUNTIFS('Billing Detail Import'!#REF!,"Yes - Completed",'Billing Detail Import'!H:H,A38)</f>
        <v>#REF!</v>
      </c>
      <c r="H38" s="11" t="e">
        <f t="shared" si="1"/>
        <v>#REF!</v>
      </c>
      <c r="I38" s="11" t="e">
        <f>COUNTIFS('Billing Detail Import'!#REF!,"No - Never Began",'Billing Detail Import'!H:H,A38)</f>
        <v>#REF!</v>
      </c>
    </row>
    <row r="39" spans="1:9" x14ac:dyDescent="0.3">
      <c r="A39" s="11" t="s">
        <v>274</v>
      </c>
      <c r="B39" s="122">
        <f>SUMIF('Billing Detail Import'!H:H,A39,'Billing Detail Import'!K:K)</f>
        <v>0</v>
      </c>
      <c r="C39" s="160">
        <f>SUMIF('Billing Detail Import'!H:H,A39,'Billing Detail Import'!N:N)</f>
        <v>0</v>
      </c>
      <c r="D39" s="11">
        <f>COUNTIF('Billing Detail Import'!B:K,A39)</f>
        <v>0</v>
      </c>
      <c r="E39" s="11" t="e">
        <f>COUNTIFS('Billing Detail Import'!#REF!,"Yes",'Billing Detail Import'!H:H,A39)</f>
        <v>#REF!</v>
      </c>
      <c r="F39" s="127" t="e">
        <f>COUNTIFS('Billing Detail Import'!#REF!,"Yes",'Billing Detail Import'!H:H,A39)</f>
        <v>#REF!</v>
      </c>
      <c r="G39" s="11" t="e">
        <f>COUNTIFS('Billing Detail Import'!#REF!,"Yes - Completed",'Billing Detail Import'!H:H,A39)</f>
        <v>#REF!</v>
      </c>
      <c r="H39" s="11" t="e">
        <f t="shared" si="1"/>
        <v>#REF!</v>
      </c>
      <c r="I39" s="11" t="e">
        <f>COUNTIFS('Billing Detail Import'!#REF!,"No - Never Began",'Billing Detail Import'!H:H,A39)</f>
        <v>#REF!</v>
      </c>
    </row>
    <row r="40" spans="1:9" x14ac:dyDescent="0.3">
      <c r="A40" s="11" t="s">
        <v>278</v>
      </c>
      <c r="B40" s="122">
        <f>SUMIF('Billing Detail Import'!H:H,A40,'Billing Detail Import'!K:K)</f>
        <v>0</v>
      </c>
      <c r="C40" s="160">
        <f>SUMIF('Billing Detail Import'!H:H,A40,'Billing Detail Import'!N:N)</f>
        <v>0</v>
      </c>
      <c r="D40" s="11">
        <f>COUNTIF('Billing Detail Import'!B:K,A40)</f>
        <v>0</v>
      </c>
      <c r="E40" s="11" t="e">
        <f>COUNTIFS('Billing Detail Import'!#REF!,"Yes",'Billing Detail Import'!H:H,A40)</f>
        <v>#REF!</v>
      </c>
      <c r="F40" s="127" t="e">
        <f>COUNTIFS('Billing Detail Import'!#REF!,"Yes",'Billing Detail Import'!H:H,A40)</f>
        <v>#REF!</v>
      </c>
      <c r="G40" s="11" t="e">
        <f>COUNTIFS('Billing Detail Import'!#REF!,"Yes - Completed",'Billing Detail Import'!H:H,A40)</f>
        <v>#REF!</v>
      </c>
      <c r="H40" s="11" t="e">
        <f t="shared" si="1"/>
        <v>#REF!</v>
      </c>
      <c r="I40" s="11" t="e">
        <f>COUNTIFS('Billing Detail Import'!#REF!,"No - Never Began",'Billing Detail Import'!H:H,A40)</f>
        <v>#REF!</v>
      </c>
    </row>
    <row r="41" spans="1:9" x14ac:dyDescent="0.3">
      <c r="A41" s="11" t="s">
        <v>276</v>
      </c>
      <c r="B41" s="122">
        <f>SUMIF('Billing Detail Import'!H:H,A41,'Billing Detail Import'!K:K)</f>
        <v>0</v>
      </c>
      <c r="C41" s="160">
        <f>SUMIF('Billing Detail Import'!H:H,A41,'Billing Detail Import'!N:N)</f>
        <v>0</v>
      </c>
      <c r="D41" s="11">
        <f>COUNTIF('Billing Detail Import'!B:K,A41)</f>
        <v>0</v>
      </c>
      <c r="E41" s="11" t="e">
        <f>COUNTIFS('Billing Detail Import'!#REF!,"Yes",'Billing Detail Import'!H:H,A41)</f>
        <v>#REF!</v>
      </c>
      <c r="F41" s="127" t="e">
        <f>COUNTIFS('Billing Detail Import'!#REF!,"Yes",'Billing Detail Import'!H:H,A41)</f>
        <v>#REF!</v>
      </c>
      <c r="G41" s="11" t="e">
        <f>COUNTIFS('Billing Detail Import'!#REF!,"Yes - Completed",'Billing Detail Import'!H:H,A41)</f>
        <v>#REF!</v>
      </c>
      <c r="H41" s="11" t="e">
        <f t="shared" si="1"/>
        <v>#REF!</v>
      </c>
      <c r="I41" s="11" t="e">
        <f>COUNTIFS('Billing Detail Import'!#REF!,"No - Never Began",'Billing Detail Import'!H:H,A41)</f>
        <v>#REF!</v>
      </c>
    </row>
    <row r="42" spans="1:9" x14ac:dyDescent="0.3">
      <c r="A42" s="11" t="s">
        <v>285</v>
      </c>
      <c r="B42" s="122">
        <f>SUMIF('Billing Detail Import'!H:H,A42,'Billing Detail Import'!K:K)</f>
        <v>0</v>
      </c>
      <c r="C42" s="160">
        <f>SUMIF('Billing Detail Import'!H:H,A42,'Billing Detail Import'!N:N)</f>
        <v>0</v>
      </c>
      <c r="D42" s="11">
        <f>COUNTIF('Billing Detail Import'!B:K,A42)</f>
        <v>0</v>
      </c>
      <c r="E42" s="11" t="e">
        <f>COUNTIFS('Billing Detail Import'!#REF!,"Yes",'Billing Detail Import'!H:H,A42)</f>
        <v>#REF!</v>
      </c>
      <c r="F42" s="127" t="e">
        <f>COUNTIFS('Billing Detail Import'!#REF!,"Yes",'Billing Detail Import'!H:H,A42)</f>
        <v>#REF!</v>
      </c>
      <c r="G42" s="11" t="e">
        <f>COUNTIFS('Billing Detail Import'!#REF!,"Yes - Completed",'Billing Detail Import'!H:H,A42)</f>
        <v>#REF!</v>
      </c>
      <c r="H42" s="11" t="e">
        <f t="shared" si="1"/>
        <v>#REF!</v>
      </c>
      <c r="I42" s="11" t="e">
        <f>COUNTIFS('Billing Detail Import'!#REF!,"No - Never Began",'Billing Detail Import'!H:H,A42)</f>
        <v>#REF!</v>
      </c>
    </row>
    <row r="43" spans="1:9" x14ac:dyDescent="0.3">
      <c r="A43" s="11" t="s">
        <v>270</v>
      </c>
      <c r="B43" s="122">
        <f>SUMIF('Billing Detail Import'!H:H,A43,'Billing Detail Import'!K:K)</f>
        <v>0</v>
      </c>
      <c r="C43" s="160">
        <f>SUMIF('Billing Detail Import'!H:H,A43,'Billing Detail Import'!N:N)</f>
        <v>0</v>
      </c>
      <c r="D43" s="11">
        <f>COUNTIF('Billing Detail Import'!B:K,A43)</f>
        <v>0</v>
      </c>
      <c r="E43" s="11" t="e">
        <f>COUNTIFS('Billing Detail Import'!#REF!,"Yes",'Billing Detail Import'!H:H,A43)</f>
        <v>#REF!</v>
      </c>
      <c r="F43" s="127" t="e">
        <f>COUNTIFS('Billing Detail Import'!#REF!,"Yes",'Billing Detail Import'!H:H,A43)</f>
        <v>#REF!</v>
      </c>
      <c r="G43" s="11" t="e">
        <f>COUNTIFS('Billing Detail Import'!#REF!,"Yes - Completed",'Billing Detail Import'!H:H,A43)</f>
        <v>#REF!</v>
      </c>
      <c r="H43" s="11" t="e">
        <f t="shared" si="1"/>
        <v>#REF!</v>
      </c>
      <c r="I43" s="11" t="e">
        <f>COUNTIFS('Billing Detail Import'!#REF!,"No - Never Began",'Billing Detail Import'!H:H,A43)</f>
        <v>#REF!</v>
      </c>
    </row>
    <row r="44" spans="1:9" x14ac:dyDescent="0.3">
      <c r="A44" s="11" t="s">
        <v>271</v>
      </c>
      <c r="B44" s="122">
        <f>SUMIF('Billing Detail Import'!H:H,A44,'Billing Detail Import'!K:K)</f>
        <v>0</v>
      </c>
      <c r="C44" s="160">
        <f>SUMIF('Billing Detail Import'!H:H,A44,'Billing Detail Import'!N:N)</f>
        <v>0</v>
      </c>
      <c r="D44" s="11">
        <f>COUNTIF('Billing Detail Import'!B:K,A44)</f>
        <v>0</v>
      </c>
      <c r="E44" s="11" t="e">
        <f>COUNTIFS('Billing Detail Import'!#REF!,"Yes",'Billing Detail Import'!H:H,A44)</f>
        <v>#REF!</v>
      </c>
      <c r="F44" s="127" t="e">
        <f>COUNTIFS('Billing Detail Import'!#REF!,"Yes",'Billing Detail Import'!H:H,A44)</f>
        <v>#REF!</v>
      </c>
      <c r="G44" s="11" t="e">
        <f>COUNTIFS('Billing Detail Import'!#REF!,"Yes - Completed",'Billing Detail Import'!H:H,A44)</f>
        <v>#REF!</v>
      </c>
      <c r="H44" s="11" t="e">
        <f t="shared" si="1"/>
        <v>#REF!</v>
      </c>
      <c r="I44" s="11" t="e">
        <f>COUNTIFS('Billing Detail Import'!#REF!,"No - Never Began",'Billing Detail Import'!H:H,A44)</f>
        <v>#REF!</v>
      </c>
    </row>
    <row r="45" spans="1:9" x14ac:dyDescent="0.3">
      <c r="A45" s="11" t="s">
        <v>275</v>
      </c>
      <c r="B45" s="122">
        <f>SUMIF('Billing Detail Import'!H:H,A45,'Billing Detail Import'!K:K)</f>
        <v>0</v>
      </c>
      <c r="C45" s="160">
        <f>SUMIF('Billing Detail Import'!H:H,A45,'Billing Detail Import'!N:N)</f>
        <v>0</v>
      </c>
      <c r="D45" s="11">
        <f>COUNTIF('Billing Detail Import'!B:K,A45)</f>
        <v>0</v>
      </c>
      <c r="E45" s="11" t="e">
        <f>COUNTIFS('Billing Detail Import'!#REF!,"Yes",'Billing Detail Import'!H:H,A45)</f>
        <v>#REF!</v>
      </c>
      <c r="F45" s="127" t="e">
        <f>COUNTIFS('Billing Detail Import'!#REF!,"Yes",'Billing Detail Import'!H:H,A45)</f>
        <v>#REF!</v>
      </c>
      <c r="G45" s="11" t="e">
        <f>COUNTIFS('Billing Detail Import'!#REF!,"Yes - Completed",'Billing Detail Import'!H:H,A45)</f>
        <v>#REF!</v>
      </c>
      <c r="H45" s="11" t="e">
        <f t="shared" si="1"/>
        <v>#REF!</v>
      </c>
      <c r="I45" s="11"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topLeftCell="H1" workbookViewId="0">
      <pane ySplit="6" topLeftCell="A7" activePane="bottomLeft" state="frozen"/>
      <selection pane="bottomLeft" activeCell="M7" sqref="M7:M88"/>
    </sheetView>
  </sheetViews>
  <sheetFormatPr defaultRowHeight="14.4" x14ac:dyDescent="0.3"/>
  <cols>
    <col min="1" max="1" width="8.5546875" style="11" bestFit="1" customWidth="1"/>
    <col min="2" max="2" width="8.44140625" bestFit="1" customWidth="1"/>
    <col min="3" max="3" width="13.21875" customWidth="1"/>
    <col min="4" max="4" width="10.21875" customWidth="1"/>
    <col min="5" max="5" width="11.44140625" bestFit="1" customWidth="1"/>
    <col min="6" max="6" width="11.21875" bestFit="1" customWidth="1"/>
    <col min="7" max="7" width="51" bestFit="1" customWidth="1"/>
    <col min="8" max="8" width="9.77734375" style="137" bestFit="1" customWidth="1"/>
    <col min="9" max="9" width="14.5546875" hidden="1" customWidth="1"/>
    <col min="10" max="10" width="16.5546875" hidden="1" customWidth="1"/>
    <col min="11" max="11" width="39.77734375" bestFit="1" customWidth="1"/>
    <col min="12" max="12" width="37.77734375" customWidth="1"/>
    <col min="13" max="13" width="42.77734375" bestFit="1" customWidth="1"/>
  </cols>
  <sheetData>
    <row r="1" spans="1:13" ht="31.2" x14ac:dyDescent="0.6">
      <c r="A1" s="356">
        <f>Activity!L4</f>
        <v>0</v>
      </c>
      <c r="B1" s="357"/>
      <c r="C1" s="357"/>
      <c r="D1" s="357"/>
      <c r="E1" s="357"/>
      <c r="F1" s="357"/>
      <c r="G1" s="357"/>
      <c r="H1" s="357"/>
      <c r="I1" s="357"/>
      <c r="J1" s="357"/>
      <c r="K1" s="357"/>
      <c r="L1" s="357"/>
      <c r="M1" s="357"/>
    </row>
    <row r="2" spans="1:13" ht="5.25" customHeight="1" x14ac:dyDescent="0.3">
      <c r="A2" s="353"/>
      <c r="B2" s="354"/>
      <c r="C2" s="354"/>
      <c r="D2" s="354"/>
      <c r="E2" s="354"/>
      <c r="F2" s="354"/>
      <c r="G2" s="354"/>
      <c r="H2" s="354"/>
      <c r="I2" s="354"/>
      <c r="J2" s="354"/>
      <c r="K2" s="354"/>
      <c r="L2" s="354"/>
      <c r="M2" s="354"/>
    </row>
    <row r="3" spans="1:13" ht="25.8" x14ac:dyDescent="0.5">
      <c r="A3" s="358" t="str">
        <f>"Discharge Info for the Month of "</f>
        <v xml:space="preserve">Discharge Info for the Month of </v>
      </c>
      <c r="B3" s="359"/>
      <c r="C3" s="359"/>
      <c r="D3" s="359"/>
      <c r="E3" s="359"/>
      <c r="F3" s="359"/>
      <c r="G3" s="359"/>
      <c r="H3" s="359"/>
      <c r="I3" s="359"/>
      <c r="J3" s="359"/>
      <c r="K3" s="355">
        <f>Activity!J3</f>
        <v>45536</v>
      </c>
      <c r="L3" s="355"/>
      <c r="M3" s="355"/>
    </row>
    <row r="4" spans="1:13" ht="5.25" customHeight="1" x14ac:dyDescent="0.3">
      <c r="A4" s="353"/>
      <c r="B4" s="354"/>
      <c r="C4" s="354"/>
      <c r="D4" s="354"/>
      <c r="E4" s="354"/>
      <c r="F4" s="354"/>
      <c r="G4" s="354"/>
      <c r="H4" s="354"/>
      <c r="I4" s="354"/>
      <c r="J4" s="354"/>
      <c r="K4" s="354"/>
      <c r="L4" s="354"/>
      <c r="M4" s="354"/>
    </row>
    <row r="5" spans="1:13" ht="46.8" x14ac:dyDescent="0.3">
      <c r="A5" s="141" t="s">
        <v>387</v>
      </c>
      <c r="B5" s="141" t="s">
        <v>386</v>
      </c>
      <c r="C5" s="108" t="s">
        <v>500</v>
      </c>
      <c r="D5" s="106" t="s">
        <v>385</v>
      </c>
      <c r="E5" s="134" t="s">
        <v>6</v>
      </c>
      <c r="F5" s="134" t="s">
        <v>7</v>
      </c>
      <c r="G5" s="134" t="s">
        <v>10</v>
      </c>
      <c r="H5" s="135" t="s">
        <v>14</v>
      </c>
      <c r="I5" s="109" t="s">
        <v>236</v>
      </c>
      <c r="J5" s="96" t="s">
        <v>237</v>
      </c>
      <c r="K5" s="110" t="s">
        <v>238</v>
      </c>
      <c r="L5" s="111" t="s">
        <v>239</v>
      </c>
      <c r="M5" s="110" t="s">
        <v>18</v>
      </c>
    </row>
    <row r="6" spans="1:13" ht="15.6" x14ac:dyDescent="0.3">
      <c r="A6" s="142">
        <v>1</v>
      </c>
      <c r="B6" s="140"/>
      <c r="C6" s="125"/>
      <c r="D6" s="123"/>
      <c r="E6" s="123"/>
      <c r="F6" s="123"/>
      <c r="G6" s="123"/>
      <c r="H6" s="136"/>
      <c r="I6" s="126"/>
      <c r="J6" s="126"/>
      <c r="K6" s="126"/>
      <c r="L6" s="126"/>
      <c r="M6" s="126"/>
    </row>
    <row r="7" spans="1:13" x14ac:dyDescent="0.3">
      <c r="A7" s="143">
        <f>A6</f>
        <v>1</v>
      </c>
      <c r="B7" s="143">
        <f>_xlfn.MAXIFS(Activity!A:A,Activity!D:D,A7,Activity!R:R,"Yes")</f>
        <v>0</v>
      </c>
      <c r="C7" s="143" t="str">
        <f>IF(B7=0,"",VLOOKUP($B7,Activity!$A:$U,18,FALSE))</f>
        <v/>
      </c>
      <c r="D7" s="143" t="str">
        <f>IF(B7=0,"",VLOOKUP($B7,Activity!$A:$U,8,FALSE))</f>
        <v/>
      </c>
      <c r="E7" s="143" t="str">
        <f>IF(B7=0,"",VLOOKUP($B7,Activity!$A:$U,6,FALSE))</f>
        <v/>
      </c>
      <c r="F7" s="143" t="str">
        <f>IF(B7=0,"",VLOOKUP($B7,Activity!$A:$U,7,FALSE))</f>
        <v/>
      </c>
      <c r="G7" s="143" t="str">
        <f>IF(B7=0,"",VLOOKUP($B7,Activity!$A:$U,8,FALSE))</f>
        <v/>
      </c>
      <c r="H7" s="144" t="str">
        <f>IF(B7=0,"",VLOOKUP($B7,Activity!$A:$U,16,FALSE))</f>
        <v/>
      </c>
      <c r="I7" s="143" t="str">
        <f>IF(B7=0,"",VLOOKUP($B7,Activity!$A:$U,17,FALSE))</f>
        <v/>
      </c>
      <c r="J7" s="143" t="str">
        <f>IF(B7=0,"",IF(VLOOKUP($B7,Activity!$A:$U,20,FALSE)=0,"",VLOOKUP($B7,Activity!$A:$U,20,FALSE)))</f>
        <v/>
      </c>
      <c r="K7" s="143" t="str">
        <f>IF(B7=0,"",IF(VLOOKUP($B7,Activity!$A:$U,19,FALSE)=0,"",VLOOKUP($B7,Activity!$A:$U,19,FALSE)))</f>
        <v/>
      </c>
      <c r="L7" s="143" t="str">
        <f>IF(B7=0,"",IF(VLOOKUP($B7,Activity!$A:$U,20,FALSE)=0,"",VLOOKUP($B7,Activity!$A:$U,20,FALSE)))</f>
        <v/>
      </c>
      <c r="M7" s="143" t="str">
        <f>IF(B7=0,"",IF(VLOOKUP($B7,Activity!$A:$V,21,FALSE)=0,"",VLOOKUP($B7,Activity!$A:$V,21,FALSE)))</f>
        <v/>
      </c>
    </row>
    <row r="8" spans="1:13" x14ac:dyDescent="0.3">
      <c r="A8" s="143">
        <f t="shared" ref="A8:A22" si="0">A7+1</f>
        <v>2</v>
      </c>
      <c r="B8" s="143">
        <f>_xlfn.MAXIFS(Activity!A:A,Activity!D:D,A8,Activity!R:R,"Yes")</f>
        <v>0</v>
      </c>
      <c r="C8" s="143" t="str">
        <f>IF(B8=0,"",VLOOKUP($B8,Activity!$A:$U,18,FALSE))</f>
        <v/>
      </c>
      <c r="D8" s="143" t="str">
        <f>IF(B8=0,"",VLOOKUP($B8,Activity!$A:$U,8,FALSE))</f>
        <v/>
      </c>
      <c r="E8" s="143" t="str">
        <f>IF(B8=0,"",VLOOKUP($B8,Activity!$A:$U,6,FALSE))</f>
        <v/>
      </c>
      <c r="F8" s="143" t="str">
        <f>IF(B8=0,"",VLOOKUP($B8,Activity!$A:$U,7,FALSE))</f>
        <v/>
      </c>
      <c r="G8" s="143" t="str">
        <f>IF(B8=0,"",VLOOKUP($B8,Activity!$A:$U,8,FALSE))</f>
        <v/>
      </c>
      <c r="H8" s="144" t="str">
        <f>IF(B8=0,"",VLOOKUP($B8,Activity!$A:$U,16,FALSE))</f>
        <v/>
      </c>
      <c r="I8" s="143" t="str">
        <f>IF(B8=0,"",VLOOKUP($B8,Activity!$A:$U,17,FALSE))</f>
        <v/>
      </c>
      <c r="J8" s="143" t="str">
        <f>IF(B8=0,"",IF(VLOOKUP($B8,Activity!$A:$U,20,FALSE)=0,"",VLOOKUP($B8,Activity!$A:$U,20,FALSE)))</f>
        <v/>
      </c>
      <c r="K8" s="143" t="str">
        <f>IF(B8=0,"",IF(VLOOKUP($B8,Activity!$A:$U,19,FALSE)=0,"",VLOOKUP($B8,Activity!$A:$U,19,FALSE)))</f>
        <v/>
      </c>
      <c r="L8" s="143" t="str">
        <f>IF(B8=0,"",IF(VLOOKUP($B8,Activity!$A:$U,20,FALSE)=0,"",VLOOKUP($B8,Activity!$A:$U,20,FALSE)))</f>
        <v/>
      </c>
      <c r="M8" s="143" t="str">
        <f>IF(B8=0,"",IF(VLOOKUP($B8,Activity!$A:$V,21,FALSE)=0,"",VLOOKUP($B8,Activity!$A:$V,21,FALSE)))</f>
        <v/>
      </c>
    </row>
    <row r="9" spans="1:13" x14ac:dyDescent="0.3">
      <c r="A9" s="143">
        <f t="shared" si="0"/>
        <v>3</v>
      </c>
      <c r="B9" s="143">
        <f>_xlfn.MAXIFS(Activity!A:A,Activity!D:D,A9,Activity!R:R,"Yes")</f>
        <v>0</v>
      </c>
      <c r="C9" s="143" t="str">
        <f>IF(B9=0,"",VLOOKUP($B9,Activity!$A:$U,18,FALSE))</f>
        <v/>
      </c>
      <c r="D9" s="143" t="str">
        <f>IF(B9=0,"",VLOOKUP($B9,Activity!$A:$U,8,FALSE))</f>
        <v/>
      </c>
      <c r="E9" s="143" t="str">
        <f>IF(B9=0,"",VLOOKUP($B9,Activity!$A:$U,6,FALSE))</f>
        <v/>
      </c>
      <c r="F9" s="143" t="str">
        <f>IF(B9=0,"",VLOOKUP($B9,Activity!$A:$U,7,FALSE))</f>
        <v/>
      </c>
      <c r="G9" s="143" t="str">
        <f>IF(B9=0,"",VLOOKUP($B9,Activity!$A:$U,8,FALSE))</f>
        <v/>
      </c>
      <c r="H9" s="144" t="str">
        <f>IF(B9=0,"",VLOOKUP($B9,Activity!$A:$U,16,FALSE))</f>
        <v/>
      </c>
      <c r="I9" s="143" t="str">
        <f>IF(B9=0,"",VLOOKUP($B9,Activity!$A:$U,17,FALSE))</f>
        <v/>
      </c>
      <c r="J9" s="143" t="str">
        <f>IF(B9=0,"",IF(VLOOKUP($B9,Activity!$A:$U,20,FALSE)=0,"",VLOOKUP($B9,Activity!$A:$U,20,FALSE)))</f>
        <v/>
      </c>
      <c r="K9" s="143" t="str">
        <f>IF(B9=0,"",IF(VLOOKUP($B9,Activity!$A:$U,19,FALSE)=0,"",VLOOKUP($B9,Activity!$A:$U,19,FALSE)))</f>
        <v/>
      </c>
      <c r="L9" s="143" t="str">
        <f>IF(B9=0,"",IF(VLOOKUP($B9,Activity!$A:$U,20,FALSE)=0,"",VLOOKUP($B9,Activity!$A:$U,20,FALSE)))</f>
        <v/>
      </c>
      <c r="M9" s="143" t="str">
        <f>IF(B9=0,"",IF(VLOOKUP($B9,Activity!$A:$V,21,FALSE)=0,"",VLOOKUP($B9,Activity!$A:$V,21,FALSE)))</f>
        <v/>
      </c>
    </row>
    <row r="10" spans="1:13" x14ac:dyDescent="0.3">
      <c r="A10" s="143">
        <f t="shared" si="0"/>
        <v>4</v>
      </c>
      <c r="B10" s="143">
        <f>_xlfn.MAXIFS(Activity!A:A,Activity!D:D,A10,Activity!R:R,"Yes")</f>
        <v>0</v>
      </c>
      <c r="C10" s="143" t="str">
        <f>IF(B10=0,"",VLOOKUP($B10,Activity!$A:$U,18,FALSE))</f>
        <v/>
      </c>
      <c r="D10" s="143" t="str">
        <f>IF(B10=0,"",VLOOKUP($B10,Activity!$A:$U,8,FALSE))</f>
        <v/>
      </c>
      <c r="E10" s="143" t="str">
        <f>IF(B10=0,"",VLOOKUP($B10,Activity!$A:$U,6,FALSE))</f>
        <v/>
      </c>
      <c r="F10" s="143" t="str">
        <f>IF(B10=0,"",VLOOKUP($B10,Activity!$A:$U,7,FALSE))</f>
        <v/>
      </c>
      <c r="G10" s="143" t="str">
        <f>IF(B10=0,"",VLOOKUP($B10,Activity!$A:$U,8,FALSE))</f>
        <v/>
      </c>
      <c r="H10" s="144" t="str">
        <f>IF(B10=0,"",VLOOKUP($B10,Activity!$A:$U,16,FALSE))</f>
        <v/>
      </c>
      <c r="I10" s="143" t="str">
        <f>IF(B10=0,"",VLOOKUP($B10,Activity!$A:$U,17,FALSE))</f>
        <v/>
      </c>
      <c r="J10" s="143" t="str">
        <f>IF(B10=0,"",IF(VLOOKUP($B10,Activity!$A:$U,20,FALSE)=0,"",VLOOKUP($B10,Activity!$A:$U,20,FALSE)))</f>
        <v/>
      </c>
      <c r="K10" s="143" t="str">
        <f>IF(B10=0,"",IF(VLOOKUP($B10,Activity!$A:$U,19,FALSE)=0,"",VLOOKUP($B10,Activity!$A:$U,19,FALSE)))</f>
        <v/>
      </c>
      <c r="L10" s="143" t="str">
        <f>IF(B10=0,"",IF(VLOOKUP($B10,Activity!$A:$U,20,FALSE)=0,"",VLOOKUP($B10,Activity!$A:$U,20,FALSE)))</f>
        <v/>
      </c>
      <c r="M10" s="143" t="str">
        <f>IF(B10=0,"",IF(VLOOKUP($B10,Activity!$A:$V,21,FALSE)=0,"",VLOOKUP($B10,Activity!$A:$V,21,FALSE)))</f>
        <v/>
      </c>
    </row>
    <row r="11" spans="1:13" x14ac:dyDescent="0.3">
      <c r="A11" s="143">
        <f t="shared" si="0"/>
        <v>5</v>
      </c>
      <c r="B11" s="143">
        <f>_xlfn.MAXIFS(Activity!A:A,Activity!D:D,A11,Activity!R:R,"Yes")</f>
        <v>0</v>
      </c>
      <c r="C11" s="143" t="str">
        <f>IF(B11=0,"",VLOOKUP($B11,Activity!$A:$U,18,FALSE))</f>
        <v/>
      </c>
      <c r="D11" s="143" t="str">
        <f>IF(B11=0,"",VLOOKUP($B11,Activity!$A:$U,8,FALSE))</f>
        <v/>
      </c>
      <c r="E11" s="143" t="str">
        <f>IF(B11=0,"",VLOOKUP($B11,Activity!$A:$U,6,FALSE))</f>
        <v/>
      </c>
      <c r="F11" s="143" t="str">
        <f>IF(B11=0,"",VLOOKUP($B11,Activity!$A:$U,7,FALSE))</f>
        <v/>
      </c>
      <c r="G11" s="143" t="str">
        <f>IF(B11=0,"",VLOOKUP($B11,Activity!$A:$U,8,FALSE))</f>
        <v/>
      </c>
      <c r="H11" s="144" t="str">
        <f>IF(B11=0,"",VLOOKUP($B11,Activity!$A:$U,16,FALSE))</f>
        <v/>
      </c>
      <c r="I11" s="143" t="str">
        <f>IF(B11=0,"",VLOOKUP($B11,Activity!$A:$U,17,FALSE))</f>
        <v/>
      </c>
      <c r="J11" s="143" t="str">
        <f>IF(B11=0,"",IF(VLOOKUP($B11,Activity!$A:$U,20,FALSE)=0,"",VLOOKUP($B11,Activity!$A:$U,20,FALSE)))</f>
        <v/>
      </c>
      <c r="K11" s="143" t="str">
        <f>IF(B11=0,"",IF(VLOOKUP($B11,Activity!$A:$U,19,FALSE)=0,"",VLOOKUP($B11,Activity!$A:$U,19,FALSE)))</f>
        <v/>
      </c>
      <c r="L11" s="143" t="str">
        <f>IF(B11=0,"",IF(VLOOKUP($B11,Activity!$A:$U,20,FALSE)=0,"",VLOOKUP($B11,Activity!$A:$U,20,FALSE)))</f>
        <v/>
      </c>
      <c r="M11" s="143" t="str">
        <f>IF(B11=0,"",IF(VLOOKUP($B11,Activity!$A:$V,21,FALSE)=0,"",VLOOKUP($B11,Activity!$A:$V,21,FALSE)))</f>
        <v/>
      </c>
    </row>
    <row r="12" spans="1:13" x14ac:dyDescent="0.3">
      <c r="A12" s="143">
        <f t="shared" si="0"/>
        <v>6</v>
      </c>
      <c r="B12" s="143">
        <f>_xlfn.MAXIFS(Activity!A:A,Activity!D:D,A12,Activity!R:R,"Yes")</f>
        <v>0</v>
      </c>
      <c r="C12" s="143" t="str">
        <f>IF(B12=0,"",VLOOKUP($B12,Activity!$A:$U,18,FALSE))</f>
        <v/>
      </c>
      <c r="D12" s="143" t="str">
        <f>IF(B12=0,"",VLOOKUP($B12,Activity!$A:$U,8,FALSE))</f>
        <v/>
      </c>
      <c r="E12" s="143" t="str">
        <f>IF(B12=0,"",VLOOKUP($B12,Activity!$A:$U,6,FALSE))</f>
        <v/>
      </c>
      <c r="F12" s="143" t="str">
        <f>IF(B12=0,"",VLOOKUP($B12,Activity!$A:$U,7,FALSE))</f>
        <v/>
      </c>
      <c r="G12" s="143" t="str">
        <f>IF(B12=0,"",VLOOKUP($B12,Activity!$A:$U,8,FALSE))</f>
        <v/>
      </c>
      <c r="H12" s="144" t="str">
        <f>IF(B12=0,"",VLOOKUP($B12,Activity!$A:$U,16,FALSE))</f>
        <v/>
      </c>
      <c r="I12" s="143" t="str">
        <f>IF(B12=0,"",VLOOKUP($B12,Activity!$A:$U,17,FALSE))</f>
        <v/>
      </c>
      <c r="J12" s="143" t="str">
        <f>IF(B12=0,"",IF(VLOOKUP($B12,Activity!$A:$U,20,FALSE)=0,"",VLOOKUP($B12,Activity!$A:$U,20,FALSE)))</f>
        <v/>
      </c>
      <c r="K12" s="143" t="str">
        <f>IF(B12=0,"",IF(VLOOKUP($B12,Activity!$A:$U,19,FALSE)=0,"",VLOOKUP($B12,Activity!$A:$U,19,FALSE)))</f>
        <v/>
      </c>
      <c r="L12" s="143" t="str">
        <f>IF(B12=0,"",IF(VLOOKUP($B12,Activity!$A:$U,20,FALSE)=0,"",VLOOKUP($B12,Activity!$A:$U,20,FALSE)))</f>
        <v/>
      </c>
      <c r="M12" s="143" t="str">
        <f>IF(B12=0,"",IF(VLOOKUP($B12,Activity!$A:$V,21,FALSE)=0,"",VLOOKUP($B12,Activity!$A:$V,21,FALSE)))</f>
        <v/>
      </c>
    </row>
    <row r="13" spans="1:13" x14ac:dyDescent="0.3">
      <c r="A13" s="143">
        <f t="shared" si="0"/>
        <v>7</v>
      </c>
      <c r="B13" s="143">
        <f>_xlfn.MAXIFS(Activity!A:A,Activity!D:D,A13,Activity!R:R,"Yes")</f>
        <v>0</v>
      </c>
      <c r="C13" s="143" t="str">
        <f>IF(B13=0,"",VLOOKUP($B13,Activity!$A:$U,18,FALSE))</f>
        <v/>
      </c>
      <c r="D13" s="143" t="str">
        <f>IF(B13=0,"",VLOOKUP($B13,Activity!$A:$U,8,FALSE))</f>
        <v/>
      </c>
      <c r="E13" s="143" t="str">
        <f>IF(B13=0,"",VLOOKUP($B13,Activity!$A:$U,6,FALSE))</f>
        <v/>
      </c>
      <c r="F13" s="143" t="str">
        <f>IF(B13=0,"",VLOOKUP($B13,Activity!$A:$U,7,FALSE))</f>
        <v/>
      </c>
      <c r="G13" s="143" t="str">
        <f>IF(B13=0,"",VLOOKUP($B13,Activity!$A:$U,8,FALSE))</f>
        <v/>
      </c>
      <c r="H13" s="144" t="str">
        <f>IF(B13=0,"",VLOOKUP($B13,Activity!$A:$U,16,FALSE))</f>
        <v/>
      </c>
      <c r="I13" s="143" t="str">
        <f>IF(B13=0,"",VLOOKUP($B13,Activity!$A:$U,17,FALSE))</f>
        <v/>
      </c>
      <c r="J13" s="143" t="str">
        <f>IF(B13=0,"",IF(VLOOKUP($B13,Activity!$A:$U,20,FALSE)=0,"",VLOOKUP($B13,Activity!$A:$U,20,FALSE)))</f>
        <v/>
      </c>
      <c r="K13" s="143" t="str">
        <f>IF(B13=0,"",IF(VLOOKUP($B13,Activity!$A:$U,19,FALSE)=0,"",VLOOKUP($B13,Activity!$A:$U,19,FALSE)))</f>
        <v/>
      </c>
      <c r="L13" s="143" t="str">
        <f>IF(B13=0,"",IF(VLOOKUP($B13,Activity!$A:$U,20,FALSE)=0,"",VLOOKUP($B13,Activity!$A:$U,20,FALSE)))</f>
        <v/>
      </c>
      <c r="M13" s="143" t="str">
        <f>IF(B13=0,"",IF(VLOOKUP($B13,Activity!$A:$V,21,FALSE)=0,"",VLOOKUP($B13,Activity!$A:$V,21,FALSE)))</f>
        <v/>
      </c>
    </row>
    <row r="14" spans="1:13" x14ac:dyDescent="0.3">
      <c r="A14" s="143">
        <f t="shared" si="0"/>
        <v>8</v>
      </c>
      <c r="B14" s="143">
        <f>_xlfn.MAXIFS(Activity!A:A,Activity!D:D,A14,Activity!R:R,"Yes")</f>
        <v>0</v>
      </c>
      <c r="C14" s="143" t="str">
        <f>IF(B14=0,"",VLOOKUP($B14,Activity!$A:$U,18,FALSE))</f>
        <v/>
      </c>
      <c r="D14" s="143" t="str">
        <f>IF(B14=0,"",VLOOKUP($B14,Activity!$A:$U,8,FALSE))</f>
        <v/>
      </c>
      <c r="E14" s="143" t="str">
        <f>IF(B14=0,"",VLOOKUP($B14,Activity!$A:$U,6,FALSE))</f>
        <v/>
      </c>
      <c r="F14" s="143" t="str">
        <f>IF(B14=0,"",VLOOKUP($B14,Activity!$A:$U,7,FALSE))</f>
        <v/>
      </c>
      <c r="G14" s="143" t="str">
        <f>IF(B14=0,"",VLOOKUP($B14,Activity!$A:$U,8,FALSE))</f>
        <v/>
      </c>
      <c r="H14" s="144" t="str">
        <f>IF(B14=0,"",VLOOKUP($B14,Activity!$A:$U,16,FALSE))</f>
        <v/>
      </c>
      <c r="I14" s="143" t="str">
        <f>IF(B14=0,"",VLOOKUP($B14,Activity!$A:$U,17,FALSE))</f>
        <v/>
      </c>
      <c r="J14" s="143" t="str">
        <f>IF(B14=0,"",IF(VLOOKUP($B14,Activity!$A:$U,20,FALSE)=0,"",VLOOKUP($B14,Activity!$A:$U,20,FALSE)))</f>
        <v/>
      </c>
      <c r="K14" s="143" t="str">
        <f>IF(B14=0,"",IF(VLOOKUP($B14,Activity!$A:$U,19,FALSE)=0,"",VLOOKUP($B14,Activity!$A:$U,19,FALSE)))</f>
        <v/>
      </c>
      <c r="L14" s="143" t="str">
        <f>IF(B14=0,"",IF(VLOOKUP($B14,Activity!$A:$U,20,FALSE)=0,"",VLOOKUP($B14,Activity!$A:$U,20,FALSE)))</f>
        <v/>
      </c>
      <c r="M14" s="143" t="str">
        <f>IF(B14=0,"",IF(VLOOKUP($B14,Activity!$A:$V,21,FALSE)=0,"",VLOOKUP($B14,Activity!$A:$V,21,FALSE)))</f>
        <v/>
      </c>
    </row>
    <row r="15" spans="1:13" x14ac:dyDescent="0.3">
      <c r="A15" s="143">
        <f t="shared" si="0"/>
        <v>9</v>
      </c>
      <c r="B15" s="143">
        <f>_xlfn.MAXIFS(Activity!A:A,Activity!D:D,A15,Activity!R:R,"Yes")</f>
        <v>0</v>
      </c>
      <c r="C15" s="143" t="str">
        <f>IF(B15=0,"",VLOOKUP($B15,Activity!$A:$U,18,FALSE))</f>
        <v/>
      </c>
      <c r="D15" s="143" t="str">
        <f>IF(B15=0,"",VLOOKUP($B15,Activity!$A:$U,8,FALSE))</f>
        <v/>
      </c>
      <c r="E15" s="143" t="str">
        <f>IF(B15=0,"",VLOOKUP($B15,Activity!$A:$U,6,FALSE))</f>
        <v/>
      </c>
      <c r="F15" s="143" t="str">
        <f>IF(B15=0,"",VLOOKUP($B15,Activity!$A:$U,7,FALSE))</f>
        <v/>
      </c>
      <c r="G15" s="143" t="str">
        <f>IF(B15=0,"",VLOOKUP($B15,Activity!$A:$U,8,FALSE))</f>
        <v/>
      </c>
      <c r="H15" s="144" t="str">
        <f>IF(B15=0,"",VLOOKUP($B15,Activity!$A:$U,16,FALSE))</f>
        <v/>
      </c>
      <c r="I15" s="143" t="str">
        <f>IF(B15=0,"",VLOOKUP($B15,Activity!$A:$U,17,FALSE))</f>
        <v/>
      </c>
      <c r="J15" s="143" t="str">
        <f>IF(B15=0,"",IF(VLOOKUP($B15,Activity!$A:$U,20,FALSE)=0,"",VLOOKUP($B15,Activity!$A:$U,20,FALSE)))</f>
        <v/>
      </c>
      <c r="K15" s="143" t="str">
        <f>IF(B15=0,"",IF(VLOOKUP($B15,Activity!$A:$U,19,FALSE)=0,"",VLOOKUP($B15,Activity!$A:$U,19,FALSE)))</f>
        <v/>
      </c>
      <c r="L15" s="143" t="str">
        <f>IF(B15=0,"",IF(VLOOKUP($B15,Activity!$A:$U,20,FALSE)=0,"",VLOOKUP($B15,Activity!$A:$U,20,FALSE)))</f>
        <v/>
      </c>
      <c r="M15" s="143" t="str">
        <f>IF(B15=0,"",IF(VLOOKUP($B15,Activity!$A:$V,21,FALSE)=0,"",VLOOKUP($B15,Activity!$A:$V,21,FALSE)))</f>
        <v/>
      </c>
    </row>
    <row r="16" spans="1:13" x14ac:dyDescent="0.3">
      <c r="A16" s="143">
        <f t="shared" si="0"/>
        <v>10</v>
      </c>
      <c r="B16" s="143">
        <f>_xlfn.MAXIFS(Activity!A:A,Activity!D:D,A16,Activity!R:R,"Yes")</f>
        <v>0</v>
      </c>
      <c r="C16" s="143" t="str">
        <f>IF(B16=0,"",VLOOKUP($B16,Activity!$A:$U,18,FALSE))</f>
        <v/>
      </c>
      <c r="D16" s="143" t="str">
        <f>IF(B16=0,"",VLOOKUP($B16,Activity!$A:$U,8,FALSE))</f>
        <v/>
      </c>
      <c r="E16" s="143" t="str">
        <f>IF(B16=0,"",VLOOKUP($B16,Activity!$A:$U,6,FALSE))</f>
        <v/>
      </c>
      <c r="F16" s="143" t="str">
        <f>IF(B16=0,"",VLOOKUP($B16,Activity!$A:$U,7,FALSE))</f>
        <v/>
      </c>
      <c r="G16" s="143" t="str">
        <f>IF(B16=0,"",VLOOKUP($B16,Activity!$A:$U,8,FALSE))</f>
        <v/>
      </c>
      <c r="H16" s="144" t="str">
        <f>IF(B16=0,"",VLOOKUP($B16,Activity!$A:$U,16,FALSE))</f>
        <v/>
      </c>
      <c r="I16" s="143" t="str">
        <f>IF(B16=0,"",VLOOKUP($B16,Activity!$A:$U,17,FALSE))</f>
        <v/>
      </c>
      <c r="J16" s="143" t="str">
        <f>IF(B16=0,"",IF(VLOOKUP($B16,Activity!$A:$U,20,FALSE)=0,"",VLOOKUP($B16,Activity!$A:$U,20,FALSE)))</f>
        <v/>
      </c>
      <c r="K16" s="143" t="str">
        <f>IF(B16=0,"",IF(VLOOKUP($B16,Activity!$A:$U,19,FALSE)=0,"",VLOOKUP($B16,Activity!$A:$U,19,FALSE)))</f>
        <v/>
      </c>
      <c r="L16" s="143" t="str">
        <f>IF(B16=0,"",IF(VLOOKUP($B16,Activity!$A:$U,20,FALSE)=0,"",VLOOKUP($B16,Activity!$A:$U,20,FALSE)))</f>
        <v/>
      </c>
      <c r="M16" s="143" t="str">
        <f>IF(B16=0,"",IF(VLOOKUP($B16,Activity!$A:$V,21,FALSE)=0,"",VLOOKUP($B16,Activity!$A:$V,21,FALSE)))</f>
        <v/>
      </c>
    </row>
    <row r="17" spans="1:13" x14ac:dyDescent="0.3">
      <c r="A17" s="143">
        <f t="shared" si="0"/>
        <v>11</v>
      </c>
      <c r="B17" s="143">
        <f>_xlfn.MAXIFS(Activity!A:A,Activity!D:D,A17,Activity!R:R,"Yes")</f>
        <v>0</v>
      </c>
      <c r="C17" s="143" t="str">
        <f>IF(B17=0,"",VLOOKUP($B17,Activity!$A:$U,18,FALSE))</f>
        <v/>
      </c>
      <c r="D17" s="143" t="str">
        <f>IF(B17=0,"",VLOOKUP($B17,Activity!$A:$U,8,FALSE))</f>
        <v/>
      </c>
      <c r="E17" s="143" t="str">
        <f>IF(B17=0,"",VLOOKUP($B17,Activity!$A:$U,6,FALSE))</f>
        <v/>
      </c>
      <c r="F17" s="143" t="str">
        <f>IF(B17=0,"",VLOOKUP($B17,Activity!$A:$U,7,FALSE))</f>
        <v/>
      </c>
      <c r="G17" s="143" t="str">
        <f>IF(B17=0,"",VLOOKUP($B17,Activity!$A:$U,8,FALSE))</f>
        <v/>
      </c>
      <c r="H17" s="144" t="str">
        <f>IF(B17=0,"",VLOOKUP($B17,Activity!$A:$U,16,FALSE))</f>
        <v/>
      </c>
      <c r="I17" s="143" t="str">
        <f>IF(B17=0,"",VLOOKUP($B17,Activity!$A:$U,17,FALSE))</f>
        <v/>
      </c>
      <c r="J17" s="143" t="str">
        <f>IF(B17=0,"",IF(VLOOKUP($B17,Activity!$A:$U,20,FALSE)=0,"",VLOOKUP($B17,Activity!$A:$U,20,FALSE)))</f>
        <v/>
      </c>
      <c r="K17" s="143" t="str">
        <f>IF(B17=0,"",IF(VLOOKUP($B17,Activity!$A:$U,19,FALSE)=0,"",VLOOKUP($B17,Activity!$A:$U,19,FALSE)))</f>
        <v/>
      </c>
      <c r="L17" s="143" t="str">
        <f>IF(B17=0,"",IF(VLOOKUP($B17,Activity!$A:$U,20,FALSE)=0,"",VLOOKUP($B17,Activity!$A:$U,20,FALSE)))</f>
        <v/>
      </c>
      <c r="M17" s="143" t="str">
        <f>IF(B17=0,"",IF(VLOOKUP($B17,Activity!$A:$V,21,FALSE)=0,"",VLOOKUP($B17,Activity!$A:$V,21,FALSE)))</f>
        <v/>
      </c>
    </row>
    <row r="18" spans="1:13" x14ac:dyDescent="0.3">
      <c r="A18" s="143">
        <f t="shared" si="0"/>
        <v>12</v>
      </c>
      <c r="B18" s="143">
        <f>_xlfn.MAXIFS(Activity!A:A,Activity!D:D,A18,Activity!R:R,"Yes")</f>
        <v>0</v>
      </c>
      <c r="C18" s="143" t="str">
        <f>IF(B18=0,"",VLOOKUP($B18,Activity!$A:$U,18,FALSE))</f>
        <v/>
      </c>
      <c r="D18" s="143" t="str">
        <f>IF(B18=0,"",VLOOKUP($B18,Activity!$A:$U,8,FALSE))</f>
        <v/>
      </c>
      <c r="E18" s="143" t="str">
        <f>IF(B18=0,"",VLOOKUP($B18,Activity!$A:$U,6,FALSE))</f>
        <v/>
      </c>
      <c r="F18" s="143" t="str">
        <f>IF(B18=0,"",VLOOKUP($B18,Activity!$A:$U,7,FALSE))</f>
        <v/>
      </c>
      <c r="G18" s="143" t="str">
        <f>IF(B18=0,"",VLOOKUP($B18,Activity!$A:$U,8,FALSE))</f>
        <v/>
      </c>
      <c r="H18" s="144" t="str">
        <f>IF(B18=0,"",VLOOKUP($B18,Activity!$A:$U,16,FALSE))</f>
        <v/>
      </c>
      <c r="I18" s="143" t="str">
        <f>IF(B18=0,"",VLOOKUP($B18,Activity!$A:$U,17,FALSE))</f>
        <v/>
      </c>
      <c r="J18" s="143" t="str">
        <f>IF(B18=0,"",IF(VLOOKUP($B18,Activity!$A:$U,20,FALSE)=0,"",VLOOKUP($B18,Activity!$A:$U,20,FALSE)))</f>
        <v/>
      </c>
      <c r="K18" s="143" t="str">
        <f>IF(B18=0,"",IF(VLOOKUP($B18,Activity!$A:$U,19,FALSE)=0,"",VLOOKUP($B18,Activity!$A:$U,19,FALSE)))</f>
        <v/>
      </c>
      <c r="L18" s="143" t="str">
        <f>IF(B18=0,"",IF(VLOOKUP($B18,Activity!$A:$U,20,FALSE)=0,"",VLOOKUP($B18,Activity!$A:$U,20,FALSE)))</f>
        <v/>
      </c>
      <c r="M18" s="143" t="str">
        <f>IF(B18=0,"",IF(VLOOKUP($B18,Activity!$A:$V,21,FALSE)=0,"",VLOOKUP($B18,Activity!$A:$V,21,FALSE)))</f>
        <v/>
      </c>
    </row>
    <row r="19" spans="1:13" x14ac:dyDescent="0.3">
      <c r="A19" s="143">
        <f t="shared" si="0"/>
        <v>13</v>
      </c>
      <c r="B19" s="143">
        <f>_xlfn.MAXIFS(Activity!A:A,Activity!D:D,A19,Activity!R:R,"Yes")</f>
        <v>0</v>
      </c>
      <c r="C19" s="143" t="str">
        <f>IF(B19=0,"",VLOOKUP($B19,Activity!$A:$U,18,FALSE))</f>
        <v/>
      </c>
      <c r="D19" s="143" t="str">
        <f>IF(B19=0,"",VLOOKUP($B19,Activity!$A:$U,8,FALSE))</f>
        <v/>
      </c>
      <c r="E19" s="143" t="str">
        <f>IF(B19=0,"",VLOOKUP($B19,Activity!$A:$U,6,FALSE))</f>
        <v/>
      </c>
      <c r="F19" s="143" t="str">
        <f>IF(B19=0,"",VLOOKUP($B19,Activity!$A:$U,7,FALSE))</f>
        <v/>
      </c>
      <c r="G19" s="143" t="str">
        <f>IF(B19=0,"",VLOOKUP($B19,Activity!$A:$U,8,FALSE))</f>
        <v/>
      </c>
      <c r="H19" s="144" t="str">
        <f>IF(B19=0,"",VLOOKUP($B19,Activity!$A:$U,16,FALSE))</f>
        <v/>
      </c>
      <c r="I19" s="143" t="str">
        <f>IF(B19=0,"",VLOOKUP($B19,Activity!$A:$U,17,FALSE))</f>
        <v/>
      </c>
      <c r="J19" s="143" t="str">
        <f>IF(B19=0,"",IF(VLOOKUP($B19,Activity!$A:$U,20,FALSE)=0,"",VLOOKUP($B19,Activity!$A:$U,20,FALSE)))</f>
        <v/>
      </c>
      <c r="K19" s="143" t="str">
        <f>IF(B19=0,"",IF(VLOOKUP($B19,Activity!$A:$U,19,FALSE)=0,"",VLOOKUP($B19,Activity!$A:$U,19,FALSE)))</f>
        <v/>
      </c>
      <c r="L19" s="143" t="str">
        <f>IF(B19=0,"",IF(VLOOKUP($B19,Activity!$A:$U,20,FALSE)=0,"",VLOOKUP($B19,Activity!$A:$U,20,FALSE)))</f>
        <v/>
      </c>
      <c r="M19" s="143" t="str">
        <f>IF(B19=0,"",IF(VLOOKUP($B19,Activity!$A:$V,21,FALSE)=0,"",VLOOKUP($B19,Activity!$A:$V,21,FALSE)))</f>
        <v/>
      </c>
    </row>
    <row r="20" spans="1:13" x14ac:dyDescent="0.3">
      <c r="A20" s="143">
        <f t="shared" si="0"/>
        <v>14</v>
      </c>
      <c r="B20" s="143">
        <f>_xlfn.MAXIFS(Activity!A:A,Activity!D:D,A20,Activity!R:R,"Yes")</f>
        <v>0</v>
      </c>
      <c r="C20" s="143" t="str">
        <f>IF(B20=0,"",VLOOKUP($B20,Activity!$A:$U,18,FALSE))</f>
        <v/>
      </c>
      <c r="D20" s="143" t="str">
        <f>IF(B20=0,"",VLOOKUP($B20,Activity!$A:$U,8,FALSE))</f>
        <v/>
      </c>
      <c r="E20" s="143" t="str">
        <f>IF(B20=0,"",VLOOKUP($B20,Activity!$A:$U,6,FALSE))</f>
        <v/>
      </c>
      <c r="F20" s="143" t="str">
        <f>IF(B20=0,"",VLOOKUP($B20,Activity!$A:$U,7,FALSE))</f>
        <v/>
      </c>
      <c r="G20" s="143" t="str">
        <f>IF(B20=0,"",VLOOKUP($B20,Activity!$A:$U,8,FALSE))</f>
        <v/>
      </c>
      <c r="H20" s="144" t="str">
        <f>IF(B20=0,"",VLOOKUP($B20,Activity!$A:$U,16,FALSE))</f>
        <v/>
      </c>
      <c r="I20" s="143" t="str">
        <f>IF(B20=0,"",VLOOKUP($B20,Activity!$A:$U,17,FALSE))</f>
        <v/>
      </c>
      <c r="J20" s="143" t="str">
        <f>IF(B20=0,"",IF(VLOOKUP($B20,Activity!$A:$U,20,FALSE)=0,"",VLOOKUP($B20,Activity!$A:$U,20,FALSE)))</f>
        <v/>
      </c>
      <c r="K20" s="143" t="str">
        <f>IF(B20=0,"",IF(VLOOKUP($B20,Activity!$A:$U,19,FALSE)=0,"",VLOOKUP($B20,Activity!$A:$U,19,FALSE)))</f>
        <v/>
      </c>
      <c r="L20" s="143" t="str">
        <f>IF(B20=0,"",IF(VLOOKUP($B20,Activity!$A:$U,20,FALSE)=0,"",VLOOKUP($B20,Activity!$A:$U,20,FALSE)))</f>
        <v/>
      </c>
      <c r="M20" s="143" t="str">
        <f>IF(B20=0,"",IF(VLOOKUP($B20,Activity!$A:$V,21,FALSE)=0,"",VLOOKUP($B20,Activity!$A:$V,21,FALSE)))</f>
        <v/>
      </c>
    </row>
    <row r="21" spans="1:13" x14ac:dyDescent="0.3">
      <c r="A21" s="143">
        <f t="shared" si="0"/>
        <v>15</v>
      </c>
      <c r="B21" s="143">
        <f>_xlfn.MAXIFS(Activity!A:A,Activity!D:D,A21,Activity!R:R,"Yes")</f>
        <v>0</v>
      </c>
      <c r="C21" s="143" t="str">
        <f>IF(B21=0,"",VLOOKUP($B21,Activity!$A:$U,18,FALSE))</f>
        <v/>
      </c>
      <c r="D21" s="143" t="str">
        <f>IF(B21=0,"",VLOOKUP($B21,Activity!$A:$U,8,FALSE))</f>
        <v/>
      </c>
      <c r="E21" s="143" t="str">
        <f>IF(B21=0,"",VLOOKUP($B21,Activity!$A:$U,6,FALSE))</f>
        <v/>
      </c>
      <c r="F21" s="143" t="str">
        <f>IF(B21=0,"",VLOOKUP($B21,Activity!$A:$U,7,FALSE))</f>
        <v/>
      </c>
      <c r="G21" s="143" t="str">
        <f>IF(B21=0,"",VLOOKUP($B21,Activity!$A:$U,8,FALSE))</f>
        <v/>
      </c>
      <c r="H21" s="144" t="str">
        <f>IF(B21=0,"",VLOOKUP($B21,Activity!$A:$U,16,FALSE))</f>
        <v/>
      </c>
      <c r="I21" s="143" t="str">
        <f>IF(B21=0,"",VLOOKUP($B21,Activity!$A:$U,17,FALSE))</f>
        <v/>
      </c>
      <c r="J21" s="143" t="str">
        <f>IF(B21=0,"",IF(VLOOKUP($B21,Activity!$A:$U,20,FALSE)=0,"",VLOOKUP($B21,Activity!$A:$U,20,FALSE)))</f>
        <v/>
      </c>
      <c r="K21" s="143" t="str">
        <f>IF(B21=0,"",IF(VLOOKUP($B21,Activity!$A:$U,19,FALSE)=0,"",VLOOKUP($B21,Activity!$A:$U,19,FALSE)))</f>
        <v/>
      </c>
      <c r="L21" s="143" t="str">
        <f>IF(B21=0,"",IF(VLOOKUP($B21,Activity!$A:$U,20,FALSE)=0,"",VLOOKUP($B21,Activity!$A:$U,20,FALSE)))</f>
        <v/>
      </c>
      <c r="M21" s="143" t="str">
        <f>IF(B21=0,"",IF(VLOOKUP($B21,Activity!$A:$V,21,FALSE)=0,"",VLOOKUP($B21,Activity!$A:$V,21,FALSE)))</f>
        <v/>
      </c>
    </row>
    <row r="22" spans="1:13" x14ac:dyDescent="0.3">
      <c r="A22" s="143">
        <f t="shared" si="0"/>
        <v>16</v>
      </c>
      <c r="B22" s="143">
        <f>_xlfn.MAXIFS(Activity!A:A,Activity!D:D,A22,Activity!R:R,"Yes")</f>
        <v>0</v>
      </c>
      <c r="C22" s="143" t="str">
        <f>IF(B22=0,"",VLOOKUP($B22,Activity!$A:$U,18,FALSE))</f>
        <v/>
      </c>
      <c r="D22" s="143" t="str">
        <f>IF(B22=0,"",VLOOKUP($B22,Activity!$A:$U,8,FALSE))</f>
        <v/>
      </c>
      <c r="E22" s="143" t="str">
        <f>IF(B22=0,"",VLOOKUP($B22,Activity!$A:$U,6,FALSE))</f>
        <v/>
      </c>
      <c r="F22" s="143" t="str">
        <f>IF(B22=0,"",VLOOKUP($B22,Activity!$A:$U,7,FALSE))</f>
        <v/>
      </c>
      <c r="G22" s="143" t="str">
        <f>IF(B22=0,"",VLOOKUP($B22,Activity!$A:$U,8,FALSE))</f>
        <v/>
      </c>
      <c r="H22" s="144" t="str">
        <f>IF(B22=0,"",VLOOKUP($B22,Activity!$A:$U,16,FALSE))</f>
        <v/>
      </c>
      <c r="I22" s="143" t="str">
        <f>IF(B22=0,"",VLOOKUP($B22,Activity!$A:$U,17,FALSE))</f>
        <v/>
      </c>
      <c r="J22" s="143" t="str">
        <f>IF(B22=0,"",IF(VLOOKUP($B22,Activity!$A:$U,20,FALSE)=0,"",VLOOKUP($B22,Activity!$A:$U,20,FALSE)))</f>
        <v/>
      </c>
      <c r="K22" s="143" t="str">
        <f>IF(B22=0,"",IF(VLOOKUP($B22,Activity!$A:$U,19,FALSE)=0,"",VLOOKUP($B22,Activity!$A:$U,19,FALSE)))</f>
        <v/>
      </c>
      <c r="L22" s="143" t="str">
        <f>IF(B22=0,"",IF(VLOOKUP($B22,Activity!$A:$U,20,FALSE)=0,"",VLOOKUP($B22,Activity!$A:$U,20,FALSE)))</f>
        <v/>
      </c>
      <c r="M22" s="143" t="str">
        <f>IF(B22=0,"",IF(VLOOKUP($B22,Activity!$A:$V,21,FALSE)=0,"",VLOOKUP($B22,Activity!$A:$V,21,FALSE)))</f>
        <v/>
      </c>
    </row>
    <row r="23" spans="1:13" x14ac:dyDescent="0.3">
      <c r="A23" s="143">
        <f t="shared" ref="A23:A86" si="1">A22+1</f>
        <v>17</v>
      </c>
      <c r="B23" s="143">
        <f>_xlfn.MAXIFS(Activity!A:A,Activity!D:D,A23,Activity!R:R,"Yes")</f>
        <v>0</v>
      </c>
      <c r="C23" s="143" t="str">
        <f>IF(B23=0,"",VLOOKUP($B23,Activity!$A:$U,18,FALSE))</f>
        <v/>
      </c>
      <c r="D23" s="143" t="str">
        <f>IF(B23=0,"",VLOOKUP($B23,Activity!$A:$U,8,FALSE))</f>
        <v/>
      </c>
      <c r="E23" s="143" t="str">
        <f>IF(B23=0,"",VLOOKUP($B23,Activity!$A:$U,6,FALSE))</f>
        <v/>
      </c>
      <c r="F23" s="143" t="str">
        <f>IF(B23=0,"",VLOOKUP($B23,Activity!$A:$U,7,FALSE))</f>
        <v/>
      </c>
      <c r="G23" s="143" t="str">
        <f>IF(B23=0,"",VLOOKUP($B23,Activity!$A:$U,8,FALSE))</f>
        <v/>
      </c>
      <c r="H23" s="144" t="str">
        <f>IF(B23=0,"",VLOOKUP($B23,Activity!$A:$U,16,FALSE))</f>
        <v/>
      </c>
      <c r="I23" s="143" t="str">
        <f>IF(B23=0,"",VLOOKUP($B23,Activity!$A:$U,17,FALSE))</f>
        <v/>
      </c>
      <c r="J23" s="143" t="str">
        <f>IF(B23=0,"",IF(VLOOKUP($B23,Activity!$A:$U,20,FALSE)=0,"",VLOOKUP($B23,Activity!$A:$U,20,FALSE)))</f>
        <v/>
      </c>
      <c r="K23" s="143" t="str">
        <f>IF(B23=0,"",IF(VLOOKUP($B23,Activity!$A:$U,19,FALSE)=0,"",VLOOKUP($B23,Activity!$A:$U,19,FALSE)))</f>
        <v/>
      </c>
      <c r="L23" s="143" t="str">
        <f>IF(B23=0,"",IF(VLOOKUP($B23,Activity!$A:$U,20,FALSE)=0,"",VLOOKUP($B23,Activity!$A:$U,20,FALSE)))</f>
        <v/>
      </c>
      <c r="M23" s="143" t="str">
        <f>IF(B23=0,"",IF(VLOOKUP($B23,Activity!$A:$V,21,FALSE)=0,"",VLOOKUP($B23,Activity!$A:$V,21,FALSE)))</f>
        <v/>
      </c>
    </row>
    <row r="24" spans="1:13" x14ac:dyDescent="0.3">
      <c r="A24" s="143">
        <f t="shared" si="1"/>
        <v>18</v>
      </c>
      <c r="B24" s="143">
        <f>_xlfn.MAXIFS(Activity!A:A,Activity!D:D,A24,Activity!R:R,"Yes")</f>
        <v>0</v>
      </c>
      <c r="C24" s="143" t="str">
        <f>IF(B24=0,"",VLOOKUP($B24,Activity!$A:$U,18,FALSE))</f>
        <v/>
      </c>
      <c r="D24" s="143" t="str">
        <f>IF(B24=0,"",VLOOKUP($B24,Activity!$A:$U,8,FALSE))</f>
        <v/>
      </c>
      <c r="E24" s="143" t="str">
        <f>IF(B24=0,"",VLOOKUP($B24,Activity!$A:$U,6,FALSE))</f>
        <v/>
      </c>
      <c r="F24" s="143" t="str">
        <f>IF(B24=0,"",VLOOKUP($B24,Activity!$A:$U,7,FALSE))</f>
        <v/>
      </c>
      <c r="G24" s="143" t="str">
        <f>IF(B24=0,"",VLOOKUP($B24,Activity!$A:$U,8,FALSE))</f>
        <v/>
      </c>
      <c r="H24" s="144" t="str">
        <f>IF(B24=0,"",VLOOKUP($B24,Activity!$A:$U,16,FALSE))</f>
        <v/>
      </c>
      <c r="I24" s="143" t="str">
        <f>IF(B24=0,"",VLOOKUP($B24,Activity!$A:$U,17,FALSE))</f>
        <v/>
      </c>
      <c r="J24" s="143" t="str">
        <f>IF(B24=0,"",IF(VLOOKUP($B24,Activity!$A:$U,20,FALSE)=0,"",VLOOKUP($B24,Activity!$A:$U,20,FALSE)))</f>
        <v/>
      </c>
      <c r="K24" s="143" t="str">
        <f>IF(B24=0,"",IF(VLOOKUP($B24,Activity!$A:$U,19,FALSE)=0,"",VLOOKUP($B24,Activity!$A:$U,19,FALSE)))</f>
        <v/>
      </c>
      <c r="L24" s="143" t="str">
        <f>IF(B24=0,"",IF(VLOOKUP($B24,Activity!$A:$U,20,FALSE)=0,"",VLOOKUP($B24,Activity!$A:$U,20,FALSE)))</f>
        <v/>
      </c>
      <c r="M24" s="143" t="str">
        <f>IF(B24=0,"",IF(VLOOKUP($B24,Activity!$A:$V,21,FALSE)=0,"",VLOOKUP($B24,Activity!$A:$V,21,FALSE)))</f>
        <v/>
      </c>
    </row>
    <row r="25" spans="1:13" x14ac:dyDescent="0.3">
      <c r="A25" s="143">
        <f t="shared" si="1"/>
        <v>19</v>
      </c>
      <c r="B25" s="143">
        <f>_xlfn.MAXIFS(Activity!A:A,Activity!D:D,A25,Activity!R:R,"Yes")</f>
        <v>0</v>
      </c>
      <c r="C25" s="143" t="str">
        <f>IF(B25=0,"",VLOOKUP($B25,Activity!$A:$U,18,FALSE))</f>
        <v/>
      </c>
      <c r="D25" s="143" t="str">
        <f>IF(B25=0,"",VLOOKUP($B25,Activity!$A:$U,8,FALSE))</f>
        <v/>
      </c>
      <c r="E25" s="143" t="str">
        <f>IF(B25=0,"",VLOOKUP($B25,Activity!$A:$U,6,FALSE))</f>
        <v/>
      </c>
      <c r="F25" s="143" t="str">
        <f>IF(B25=0,"",VLOOKUP($B25,Activity!$A:$U,7,FALSE))</f>
        <v/>
      </c>
      <c r="G25" s="143" t="str">
        <f>IF(B25=0,"",VLOOKUP($B25,Activity!$A:$U,8,FALSE))</f>
        <v/>
      </c>
      <c r="H25" s="144" t="str">
        <f>IF(B25=0,"",VLOOKUP($B25,Activity!$A:$U,16,FALSE))</f>
        <v/>
      </c>
      <c r="I25" s="143" t="str">
        <f>IF(B25=0,"",VLOOKUP($B25,Activity!$A:$U,17,FALSE))</f>
        <v/>
      </c>
      <c r="J25" s="143" t="str">
        <f>IF(B25=0,"",IF(VLOOKUP($B25,Activity!$A:$U,20,FALSE)=0,"",VLOOKUP($B25,Activity!$A:$U,20,FALSE)))</f>
        <v/>
      </c>
      <c r="K25" s="143" t="str">
        <f>IF(B25=0,"",IF(VLOOKUP($B25,Activity!$A:$U,19,FALSE)=0,"",VLOOKUP($B25,Activity!$A:$U,19,FALSE)))</f>
        <v/>
      </c>
      <c r="L25" s="143" t="str">
        <f>IF(B25=0,"",IF(VLOOKUP($B25,Activity!$A:$U,20,FALSE)=0,"",VLOOKUP($B25,Activity!$A:$U,20,FALSE)))</f>
        <v/>
      </c>
      <c r="M25" s="143" t="str">
        <f>IF(B25=0,"",IF(VLOOKUP($B25,Activity!$A:$V,21,FALSE)=0,"",VLOOKUP($B25,Activity!$A:$V,21,FALSE)))</f>
        <v/>
      </c>
    </row>
    <row r="26" spans="1:13" x14ac:dyDescent="0.3">
      <c r="A26" s="143">
        <f t="shared" si="1"/>
        <v>20</v>
      </c>
      <c r="B26" s="143">
        <f>_xlfn.MAXIFS(Activity!A:A,Activity!D:D,A26,Activity!R:R,"Yes")</f>
        <v>0</v>
      </c>
      <c r="C26" s="143" t="str">
        <f>IF(B26=0,"",VLOOKUP($B26,Activity!$A:$U,18,FALSE))</f>
        <v/>
      </c>
      <c r="D26" s="143" t="str">
        <f>IF(B26=0,"",VLOOKUP($B26,Activity!$A:$U,8,FALSE))</f>
        <v/>
      </c>
      <c r="E26" s="143" t="str">
        <f>IF(B26=0,"",VLOOKUP($B26,Activity!$A:$U,6,FALSE))</f>
        <v/>
      </c>
      <c r="F26" s="143" t="str">
        <f>IF(B26=0,"",VLOOKUP($B26,Activity!$A:$U,7,FALSE))</f>
        <v/>
      </c>
      <c r="G26" s="143" t="str">
        <f>IF(B26=0,"",VLOOKUP($B26,Activity!$A:$U,8,FALSE))</f>
        <v/>
      </c>
      <c r="H26" s="144" t="str">
        <f>IF(B26=0,"",VLOOKUP($B26,Activity!$A:$U,16,FALSE))</f>
        <v/>
      </c>
      <c r="I26" s="143" t="str">
        <f>IF(B26=0,"",VLOOKUP($B26,Activity!$A:$U,17,FALSE))</f>
        <v/>
      </c>
      <c r="J26" s="143" t="str">
        <f>IF(B26=0,"",IF(VLOOKUP($B26,Activity!$A:$U,20,FALSE)=0,"",VLOOKUP($B26,Activity!$A:$U,20,FALSE)))</f>
        <v/>
      </c>
      <c r="K26" s="143" t="str">
        <f>IF(B26=0,"",IF(VLOOKUP($B26,Activity!$A:$U,19,FALSE)=0,"",VLOOKUP($B26,Activity!$A:$U,19,FALSE)))</f>
        <v/>
      </c>
      <c r="L26" s="143" t="str">
        <f>IF(B26=0,"",IF(VLOOKUP($B26,Activity!$A:$U,20,FALSE)=0,"",VLOOKUP($B26,Activity!$A:$U,20,FALSE)))</f>
        <v/>
      </c>
      <c r="M26" s="143" t="str">
        <f>IF(B26=0,"",IF(VLOOKUP($B26,Activity!$A:$V,21,FALSE)=0,"",VLOOKUP($B26,Activity!$A:$V,21,FALSE)))</f>
        <v/>
      </c>
    </row>
    <row r="27" spans="1:13" x14ac:dyDescent="0.3">
      <c r="A27" s="143">
        <f t="shared" si="1"/>
        <v>21</v>
      </c>
      <c r="B27" s="143">
        <f>_xlfn.MAXIFS(Activity!A:A,Activity!D:D,A27,Activity!R:R,"Yes")</f>
        <v>0</v>
      </c>
      <c r="C27" s="143" t="str">
        <f>IF(B27=0,"",VLOOKUP($B27,Activity!$A:$U,18,FALSE))</f>
        <v/>
      </c>
      <c r="D27" s="143" t="str">
        <f>IF(B27=0,"",VLOOKUP($B27,Activity!$A:$U,8,FALSE))</f>
        <v/>
      </c>
      <c r="E27" s="143" t="str">
        <f>IF(B27=0,"",VLOOKUP($B27,Activity!$A:$U,6,FALSE))</f>
        <v/>
      </c>
      <c r="F27" s="143" t="str">
        <f>IF(B27=0,"",VLOOKUP($B27,Activity!$A:$U,7,FALSE))</f>
        <v/>
      </c>
      <c r="G27" s="143" t="str">
        <f>IF(B27=0,"",VLOOKUP($B27,Activity!$A:$U,8,FALSE))</f>
        <v/>
      </c>
      <c r="H27" s="144" t="str">
        <f>IF(B27=0,"",VLOOKUP($B27,Activity!$A:$U,16,FALSE))</f>
        <v/>
      </c>
      <c r="I27" s="143" t="str">
        <f>IF(B27=0,"",VLOOKUP($B27,Activity!$A:$U,17,FALSE))</f>
        <v/>
      </c>
      <c r="J27" s="143" t="str">
        <f>IF(B27=0,"",IF(VLOOKUP($B27,Activity!$A:$U,20,FALSE)=0,"",VLOOKUP($B27,Activity!$A:$U,20,FALSE)))</f>
        <v/>
      </c>
      <c r="K27" s="143" t="str">
        <f>IF(B27=0,"",IF(VLOOKUP($B27,Activity!$A:$U,19,FALSE)=0,"",VLOOKUP($B27,Activity!$A:$U,19,FALSE)))</f>
        <v/>
      </c>
      <c r="L27" s="143" t="str">
        <f>IF(B27=0,"",IF(VLOOKUP($B27,Activity!$A:$U,20,FALSE)=0,"",VLOOKUP($B27,Activity!$A:$U,20,FALSE)))</f>
        <v/>
      </c>
      <c r="M27" s="143" t="str">
        <f>IF(B27=0,"",IF(VLOOKUP($B27,Activity!$A:$V,21,FALSE)=0,"",VLOOKUP($B27,Activity!$A:$V,21,FALSE)))</f>
        <v/>
      </c>
    </row>
    <row r="28" spans="1:13" x14ac:dyDescent="0.3">
      <c r="A28" s="143">
        <f t="shared" si="1"/>
        <v>22</v>
      </c>
      <c r="B28" s="143">
        <f>_xlfn.MAXIFS(Activity!A:A,Activity!D:D,A28,Activity!R:R,"Yes")</f>
        <v>0</v>
      </c>
      <c r="C28" s="143" t="str">
        <f>IF(B28=0,"",VLOOKUP($B28,Activity!$A:$U,18,FALSE))</f>
        <v/>
      </c>
      <c r="D28" s="143" t="str">
        <f>IF(B28=0,"",VLOOKUP($B28,Activity!$A:$U,8,FALSE))</f>
        <v/>
      </c>
      <c r="E28" s="143" t="str">
        <f>IF(B28=0,"",VLOOKUP($B28,Activity!$A:$U,6,FALSE))</f>
        <v/>
      </c>
      <c r="F28" s="143" t="str">
        <f>IF(B28=0,"",VLOOKUP($B28,Activity!$A:$U,7,FALSE))</f>
        <v/>
      </c>
      <c r="G28" s="143" t="str">
        <f>IF(B28=0,"",VLOOKUP($B28,Activity!$A:$U,8,FALSE))</f>
        <v/>
      </c>
      <c r="H28" s="144" t="str">
        <f>IF(B28=0,"",VLOOKUP($B28,Activity!$A:$U,16,FALSE))</f>
        <v/>
      </c>
      <c r="I28" s="143" t="str">
        <f>IF(B28=0,"",VLOOKUP($B28,Activity!$A:$U,17,FALSE))</f>
        <v/>
      </c>
      <c r="J28" s="143" t="str">
        <f>IF(B28=0,"",IF(VLOOKUP($B28,Activity!$A:$U,20,FALSE)=0,"",VLOOKUP($B28,Activity!$A:$U,20,FALSE)))</f>
        <v/>
      </c>
      <c r="K28" s="143" t="str">
        <f>IF(B28=0,"",IF(VLOOKUP($B28,Activity!$A:$U,19,FALSE)=0,"",VLOOKUP($B28,Activity!$A:$U,19,FALSE)))</f>
        <v/>
      </c>
      <c r="L28" s="143" t="str">
        <f>IF(B28=0,"",IF(VLOOKUP($B28,Activity!$A:$U,20,FALSE)=0,"",VLOOKUP($B28,Activity!$A:$U,20,FALSE)))</f>
        <v/>
      </c>
      <c r="M28" s="143" t="str">
        <f>IF(B28=0,"",IF(VLOOKUP($B28,Activity!$A:$V,21,FALSE)=0,"",VLOOKUP($B28,Activity!$A:$V,21,FALSE)))</f>
        <v/>
      </c>
    </row>
    <row r="29" spans="1:13" x14ac:dyDescent="0.3">
      <c r="A29" s="143">
        <f t="shared" si="1"/>
        <v>23</v>
      </c>
      <c r="B29" s="143">
        <f>_xlfn.MAXIFS(Activity!A:A,Activity!D:D,A29,Activity!R:R,"Yes")</f>
        <v>0</v>
      </c>
      <c r="C29" s="143" t="str">
        <f>IF(B29=0,"",VLOOKUP($B29,Activity!$A:$U,18,FALSE))</f>
        <v/>
      </c>
      <c r="D29" s="143" t="str">
        <f>IF(B29=0,"",VLOOKUP($B29,Activity!$A:$U,8,FALSE))</f>
        <v/>
      </c>
      <c r="E29" s="143" t="str">
        <f>IF(B29=0,"",VLOOKUP($B29,Activity!$A:$U,6,FALSE))</f>
        <v/>
      </c>
      <c r="F29" s="143" t="str">
        <f>IF(B29=0,"",VLOOKUP($B29,Activity!$A:$U,7,FALSE))</f>
        <v/>
      </c>
      <c r="G29" s="143" t="str">
        <f>IF(B29=0,"",VLOOKUP($B29,Activity!$A:$U,8,FALSE))</f>
        <v/>
      </c>
      <c r="H29" s="144" t="str">
        <f>IF(B29=0,"",VLOOKUP($B29,Activity!$A:$U,16,FALSE))</f>
        <v/>
      </c>
      <c r="I29" s="143" t="str">
        <f>IF(B29=0,"",VLOOKUP($B29,Activity!$A:$U,17,FALSE))</f>
        <v/>
      </c>
      <c r="J29" s="143" t="str">
        <f>IF(B29=0,"",IF(VLOOKUP($B29,Activity!$A:$U,20,FALSE)=0,"",VLOOKUP($B29,Activity!$A:$U,20,FALSE)))</f>
        <v/>
      </c>
      <c r="K29" s="143" t="str">
        <f>IF(B29=0,"",IF(VLOOKUP($B29,Activity!$A:$U,19,FALSE)=0,"",VLOOKUP($B29,Activity!$A:$U,19,FALSE)))</f>
        <v/>
      </c>
      <c r="L29" s="143" t="str">
        <f>IF(B29=0,"",IF(VLOOKUP($B29,Activity!$A:$U,20,FALSE)=0,"",VLOOKUP($B29,Activity!$A:$U,20,FALSE)))</f>
        <v/>
      </c>
      <c r="M29" s="143" t="str">
        <f>IF(B29=0,"",IF(VLOOKUP($B29,Activity!$A:$V,21,FALSE)=0,"",VLOOKUP($B29,Activity!$A:$V,21,FALSE)))</f>
        <v/>
      </c>
    </row>
    <row r="30" spans="1:13" x14ac:dyDescent="0.3">
      <c r="A30" s="143">
        <f t="shared" si="1"/>
        <v>24</v>
      </c>
      <c r="B30" s="143">
        <f>_xlfn.MAXIFS(Activity!A:A,Activity!D:D,A30,Activity!R:R,"Yes")</f>
        <v>0</v>
      </c>
      <c r="C30" s="143" t="str">
        <f>IF(B30=0,"",VLOOKUP($B30,Activity!$A:$U,18,FALSE))</f>
        <v/>
      </c>
      <c r="D30" s="143" t="str">
        <f>IF(B30=0,"",VLOOKUP($B30,Activity!$A:$U,8,FALSE))</f>
        <v/>
      </c>
      <c r="E30" s="143" t="str">
        <f>IF(B30=0,"",VLOOKUP($B30,Activity!$A:$U,6,FALSE))</f>
        <v/>
      </c>
      <c r="F30" s="143" t="str">
        <f>IF(B30=0,"",VLOOKUP($B30,Activity!$A:$U,7,FALSE))</f>
        <v/>
      </c>
      <c r="G30" s="143" t="str">
        <f>IF(B30=0,"",VLOOKUP($B30,Activity!$A:$U,8,FALSE))</f>
        <v/>
      </c>
      <c r="H30" s="144" t="str">
        <f>IF(B30=0,"",VLOOKUP($B30,Activity!$A:$U,16,FALSE))</f>
        <v/>
      </c>
      <c r="I30" s="143" t="str">
        <f>IF(B30=0,"",VLOOKUP($B30,Activity!$A:$U,17,FALSE))</f>
        <v/>
      </c>
      <c r="J30" s="143" t="str">
        <f>IF(B30=0,"",IF(VLOOKUP($B30,Activity!$A:$U,20,FALSE)=0,"",VLOOKUP($B30,Activity!$A:$U,20,FALSE)))</f>
        <v/>
      </c>
      <c r="K30" s="143" t="str">
        <f>IF(B30=0,"",IF(VLOOKUP($B30,Activity!$A:$U,19,FALSE)=0,"",VLOOKUP($B30,Activity!$A:$U,19,FALSE)))</f>
        <v/>
      </c>
      <c r="L30" s="143" t="str">
        <f>IF(B30=0,"",IF(VLOOKUP($B30,Activity!$A:$U,20,FALSE)=0,"",VLOOKUP($B30,Activity!$A:$U,20,FALSE)))</f>
        <v/>
      </c>
      <c r="M30" s="143" t="str">
        <f>IF(B30=0,"",IF(VLOOKUP($B30,Activity!$A:$V,21,FALSE)=0,"",VLOOKUP($B30,Activity!$A:$V,21,FALSE)))</f>
        <v/>
      </c>
    </row>
    <row r="31" spans="1:13" x14ac:dyDescent="0.3">
      <c r="A31" s="143">
        <f t="shared" si="1"/>
        <v>25</v>
      </c>
      <c r="B31" s="143">
        <f>_xlfn.MAXIFS(Activity!A:A,Activity!D:D,A31,Activity!R:R,"Yes")</f>
        <v>0</v>
      </c>
      <c r="C31" s="143" t="str">
        <f>IF(B31=0,"",VLOOKUP($B31,Activity!$A:$U,18,FALSE))</f>
        <v/>
      </c>
      <c r="D31" s="143" t="str">
        <f>IF(B31=0,"",VLOOKUP($B31,Activity!$A:$U,8,FALSE))</f>
        <v/>
      </c>
      <c r="E31" s="143" t="str">
        <f>IF(B31=0,"",VLOOKUP($B31,Activity!$A:$U,6,FALSE))</f>
        <v/>
      </c>
      <c r="F31" s="143" t="str">
        <f>IF(B31=0,"",VLOOKUP($B31,Activity!$A:$U,7,FALSE))</f>
        <v/>
      </c>
      <c r="G31" s="143" t="str">
        <f>IF(B31=0,"",VLOOKUP($B31,Activity!$A:$U,8,FALSE))</f>
        <v/>
      </c>
      <c r="H31" s="144" t="str">
        <f>IF(B31=0,"",VLOOKUP($B31,Activity!$A:$U,16,FALSE))</f>
        <v/>
      </c>
      <c r="I31" s="143" t="str">
        <f>IF(B31=0,"",VLOOKUP($B31,Activity!$A:$U,17,FALSE))</f>
        <v/>
      </c>
      <c r="J31" s="143" t="str">
        <f>IF(B31=0,"",IF(VLOOKUP($B31,Activity!$A:$U,20,FALSE)=0,"",VLOOKUP($B31,Activity!$A:$U,20,FALSE)))</f>
        <v/>
      </c>
      <c r="K31" s="143" t="str">
        <f>IF(B31=0,"",IF(VLOOKUP($B31,Activity!$A:$U,19,FALSE)=0,"",VLOOKUP($B31,Activity!$A:$U,19,FALSE)))</f>
        <v/>
      </c>
      <c r="L31" s="143" t="str">
        <f>IF(B31=0,"",IF(VLOOKUP($B31,Activity!$A:$U,20,FALSE)=0,"",VLOOKUP($B31,Activity!$A:$U,20,FALSE)))</f>
        <v/>
      </c>
      <c r="M31" s="143" t="str">
        <f>IF(B31=0,"",IF(VLOOKUP($B31,Activity!$A:$V,21,FALSE)=0,"",VLOOKUP($B31,Activity!$A:$V,21,FALSE)))</f>
        <v/>
      </c>
    </row>
    <row r="32" spans="1:13" x14ac:dyDescent="0.3">
      <c r="A32" s="143">
        <f t="shared" si="1"/>
        <v>26</v>
      </c>
      <c r="B32" s="143">
        <f>_xlfn.MAXIFS(Activity!A:A,Activity!D:D,A32,Activity!R:R,"Yes")</f>
        <v>0</v>
      </c>
      <c r="C32" s="143" t="str">
        <f>IF(B32=0,"",VLOOKUP($B32,Activity!$A:$U,18,FALSE))</f>
        <v/>
      </c>
      <c r="D32" s="143" t="str">
        <f>IF(B32=0,"",VLOOKUP($B32,Activity!$A:$U,8,FALSE))</f>
        <v/>
      </c>
      <c r="E32" s="143" t="str">
        <f>IF(B32=0,"",VLOOKUP($B32,Activity!$A:$U,6,FALSE))</f>
        <v/>
      </c>
      <c r="F32" s="143" t="str">
        <f>IF(B32=0,"",VLOOKUP($B32,Activity!$A:$U,7,FALSE))</f>
        <v/>
      </c>
      <c r="G32" s="143" t="str">
        <f>IF(B32=0,"",VLOOKUP($B32,Activity!$A:$U,8,FALSE))</f>
        <v/>
      </c>
      <c r="H32" s="144" t="str">
        <f>IF(B32=0,"",VLOOKUP($B32,Activity!$A:$U,16,FALSE))</f>
        <v/>
      </c>
      <c r="I32" s="143" t="str">
        <f>IF(B32=0,"",VLOOKUP($B32,Activity!$A:$U,17,FALSE))</f>
        <v/>
      </c>
      <c r="J32" s="143" t="str">
        <f>IF(B32=0,"",IF(VLOOKUP($B32,Activity!$A:$U,20,FALSE)=0,"",VLOOKUP($B32,Activity!$A:$U,20,FALSE)))</f>
        <v/>
      </c>
      <c r="K32" s="143" t="str">
        <f>IF(B32=0,"",IF(VLOOKUP($B32,Activity!$A:$U,19,FALSE)=0,"",VLOOKUP($B32,Activity!$A:$U,19,FALSE)))</f>
        <v/>
      </c>
      <c r="L32" s="143" t="str">
        <f>IF(B32=0,"",IF(VLOOKUP($B32,Activity!$A:$U,20,FALSE)=0,"",VLOOKUP($B32,Activity!$A:$U,20,FALSE)))</f>
        <v/>
      </c>
      <c r="M32" s="143" t="str">
        <f>IF(B32=0,"",IF(VLOOKUP($B32,Activity!$A:$V,21,FALSE)=0,"",VLOOKUP($B32,Activity!$A:$V,21,FALSE)))</f>
        <v/>
      </c>
    </row>
    <row r="33" spans="1:13" x14ac:dyDescent="0.3">
      <c r="A33" s="143">
        <f t="shared" si="1"/>
        <v>27</v>
      </c>
      <c r="B33" s="143">
        <f>_xlfn.MAXIFS(Activity!A:A,Activity!D:D,A33,Activity!R:R,"Yes")</f>
        <v>0</v>
      </c>
      <c r="C33" s="143" t="str">
        <f>IF(B33=0,"",VLOOKUP($B33,Activity!$A:$U,18,FALSE))</f>
        <v/>
      </c>
      <c r="D33" s="143" t="str">
        <f>IF(B33=0,"",VLOOKUP($B33,Activity!$A:$U,8,FALSE))</f>
        <v/>
      </c>
      <c r="E33" s="143" t="str">
        <f>IF(B33=0,"",VLOOKUP($B33,Activity!$A:$U,6,FALSE))</f>
        <v/>
      </c>
      <c r="F33" s="143" t="str">
        <f>IF(B33=0,"",VLOOKUP($B33,Activity!$A:$U,7,FALSE))</f>
        <v/>
      </c>
      <c r="G33" s="143" t="str">
        <f>IF(B33=0,"",VLOOKUP($B33,Activity!$A:$U,8,FALSE))</f>
        <v/>
      </c>
      <c r="H33" s="144" t="str">
        <f>IF(B33=0,"",VLOOKUP($B33,Activity!$A:$U,16,FALSE))</f>
        <v/>
      </c>
      <c r="I33" s="143" t="str">
        <f>IF(B33=0,"",VLOOKUP($B33,Activity!$A:$U,17,FALSE))</f>
        <v/>
      </c>
      <c r="J33" s="143" t="str">
        <f>IF(B33=0,"",IF(VLOOKUP($B33,Activity!$A:$U,20,FALSE)=0,"",VLOOKUP($B33,Activity!$A:$U,20,FALSE)))</f>
        <v/>
      </c>
      <c r="K33" s="143" t="str">
        <f>IF(B33=0,"",IF(VLOOKUP($B33,Activity!$A:$U,19,FALSE)=0,"",VLOOKUP($B33,Activity!$A:$U,19,FALSE)))</f>
        <v/>
      </c>
      <c r="L33" s="143" t="str">
        <f>IF(B33=0,"",IF(VLOOKUP($B33,Activity!$A:$U,20,FALSE)=0,"",VLOOKUP($B33,Activity!$A:$U,20,FALSE)))</f>
        <v/>
      </c>
      <c r="M33" s="143" t="str">
        <f>IF(B33=0,"",IF(VLOOKUP($B33,Activity!$A:$V,21,FALSE)=0,"",VLOOKUP($B33,Activity!$A:$V,21,FALSE)))</f>
        <v/>
      </c>
    </row>
    <row r="34" spans="1:13" x14ac:dyDescent="0.3">
      <c r="A34" s="143">
        <f t="shared" si="1"/>
        <v>28</v>
      </c>
      <c r="B34" s="143">
        <f>_xlfn.MAXIFS(Activity!A:A,Activity!D:D,A34,Activity!R:R,"Yes")</f>
        <v>0</v>
      </c>
      <c r="C34" s="143" t="str">
        <f>IF(B34=0,"",VLOOKUP($B34,Activity!$A:$U,18,FALSE))</f>
        <v/>
      </c>
      <c r="D34" s="143" t="str">
        <f>IF(B34=0,"",VLOOKUP($B34,Activity!$A:$U,8,FALSE))</f>
        <v/>
      </c>
      <c r="E34" s="143" t="str">
        <f>IF(B34=0,"",VLOOKUP($B34,Activity!$A:$U,6,FALSE))</f>
        <v/>
      </c>
      <c r="F34" s="143" t="str">
        <f>IF(B34=0,"",VLOOKUP($B34,Activity!$A:$U,7,FALSE))</f>
        <v/>
      </c>
      <c r="G34" s="143" t="str">
        <f>IF(B34=0,"",VLOOKUP($B34,Activity!$A:$U,8,FALSE))</f>
        <v/>
      </c>
      <c r="H34" s="144" t="str">
        <f>IF(B34=0,"",VLOOKUP($B34,Activity!$A:$U,16,FALSE))</f>
        <v/>
      </c>
      <c r="I34" s="143" t="str">
        <f>IF(B34=0,"",VLOOKUP($B34,Activity!$A:$U,17,FALSE))</f>
        <v/>
      </c>
      <c r="J34" s="143" t="str">
        <f>IF(B34=0,"",IF(VLOOKUP($B34,Activity!$A:$U,20,FALSE)=0,"",VLOOKUP($B34,Activity!$A:$U,20,FALSE)))</f>
        <v/>
      </c>
      <c r="K34" s="143" t="str">
        <f>IF(B34=0,"",IF(VLOOKUP($B34,Activity!$A:$U,19,FALSE)=0,"",VLOOKUP($B34,Activity!$A:$U,19,FALSE)))</f>
        <v/>
      </c>
      <c r="L34" s="143" t="str">
        <f>IF(B34=0,"",IF(VLOOKUP($B34,Activity!$A:$U,20,FALSE)=0,"",VLOOKUP($B34,Activity!$A:$U,20,FALSE)))</f>
        <v/>
      </c>
      <c r="M34" s="143" t="str">
        <f>IF(B34=0,"",IF(VLOOKUP($B34,Activity!$A:$V,21,FALSE)=0,"",VLOOKUP($B34,Activity!$A:$V,21,FALSE)))</f>
        <v/>
      </c>
    </row>
    <row r="35" spans="1:13" x14ac:dyDescent="0.3">
      <c r="A35" s="143">
        <f t="shared" si="1"/>
        <v>29</v>
      </c>
      <c r="B35" s="143">
        <f>_xlfn.MAXIFS(Activity!A:A,Activity!D:D,A35,Activity!R:R,"Yes")</f>
        <v>0</v>
      </c>
      <c r="C35" s="143" t="str">
        <f>IF(B35=0,"",VLOOKUP($B35,Activity!$A:$U,18,FALSE))</f>
        <v/>
      </c>
      <c r="D35" s="143" t="str">
        <f>IF(B35=0,"",VLOOKUP($B35,Activity!$A:$U,8,FALSE))</f>
        <v/>
      </c>
      <c r="E35" s="143" t="str">
        <f>IF(B35=0,"",VLOOKUP($B35,Activity!$A:$U,6,FALSE))</f>
        <v/>
      </c>
      <c r="F35" s="143" t="str">
        <f>IF(B35=0,"",VLOOKUP($B35,Activity!$A:$U,7,FALSE))</f>
        <v/>
      </c>
      <c r="G35" s="143" t="str">
        <f>IF(B35=0,"",VLOOKUP($B35,Activity!$A:$U,8,FALSE))</f>
        <v/>
      </c>
      <c r="H35" s="144" t="str">
        <f>IF(B35=0,"",VLOOKUP($B35,Activity!$A:$U,16,FALSE))</f>
        <v/>
      </c>
      <c r="I35" s="143" t="str">
        <f>IF(B35=0,"",VLOOKUP($B35,Activity!$A:$U,17,FALSE))</f>
        <v/>
      </c>
      <c r="J35" s="143" t="str">
        <f>IF(B35=0,"",IF(VLOOKUP($B35,Activity!$A:$U,20,FALSE)=0,"",VLOOKUP($B35,Activity!$A:$U,20,FALSE)))</f>
        <v/>
      </c>
      <c r="K35" s="143" t="str">
        <f>IF(B35=0,"",IF(VLOOKUP($B35,Activity!$A:$U,19,FALSE)=0,"",VLOOKUP($B35,Activity!$A:$U,19,FALSE)))</f>
        <v/>
      </c>
      <c r="L35" s="143" t="str">
        <f>IF(B35=0,"",IF(VLOOKUP($B35,Activity!$A:$U,20,FALSE)=0,"",VLOOKUP($B35,Activity!$A:$U,20,FALSE)))</f>
        <v/>
      </c>
      <c r="M35" s="143" t="str">
        <f>IF(B35=0,"",IF(VLOOKUP($B35,Activity!$A:$V,21,FALSE)=0,"",VLOOKUP($B35,Activity!$A:$V,21,FALSE)))</f>
        <v/>
      </c>
    </row>
    <row r="36" spans="1:13" x14ac:dyDescent="0.3">
      <c r="A36" s="143">
        <f t="shared" si="1"/>
        <v>30</v>
      </c>
      <c r="B36" s="143">
        <f>_xlfn.MAXIFS(Activity!A:A,Activity!D:D,A36,Activity!R:R,"Yes")</f>
        <v>0</v>
      </c>
      <c r="C36" s="143" t="str">
        <f>IF(B36=0,"",VLOOKUP($B36,Activity!$A:$U,18,FALSE))</f>
        <v/>
      </c>
      <c r="D36" s="143" t="str">
        <f>IF(B36=0,"",VLOOKUP($B36,Activity!$A:$U,8,FALSE))</f>
        <v/>
      </c>
      <c r="E36" s="143" t="str">
        <f>IF(B36=0,"",VLOOKUP($B36,Activity!$A:$U,6,FALSE))</f>
        <v/>
      </c>
      <c r="F36" s="143" t="str">
        <f>IF(B36=0,"",VLOOKUP($B36,Activity!$A:$U,7,FALSE))</f>
        <v/>
      </c>
      <c r="G36" s="143" t="str">
        <f>IF(B36=0,"",VLOOKUP($B36,Activity!$A:$U,8,FALSE))</f>
        <v/>
      </c>
      <c r="H36" s="144" t="str">
        <f>IF(B36=0,"",VLOOKUP($B36,Activity!$A:$U,16,FALSE))</f>
        <v/>
      </c>
      <c r="I36" s="143" t="str">
        <f>IF(B36=0,"",VLOOKUP($B36,Activity!$A:$U,17,FALSE))</f>
        <v/>
      </c>
      <c r="J36" s="143" t="str">
        <f>IF(B36=0,"",IF(VLOOKUP($B36,Activity!$A:$U,20,FALSE)=0,"",VLOOKUP($B36,Activity!$A:$U,20,FALSE)))</f>
        <v/>
      </c>
      <c r="K36" s="143" t="str">
        <f>IF(B36=0,"",IF(VLOOKUP($B36,Activity!$A:$U,19,FALSE)=0,"",VLOOKUP($B36,Activity!$A:$U,19,FALSE)))</f>
        <v/>
      </c>
      <c r="L36" s="143" t="str">
        <f>IF(B36=0,"",IF(VLOOKUP($B36,Activity!$A:$U,20,FALSE)=0,"",VLOOKUP($B36,Activity!$A:$U,20,FALSE)))</f>
        <v/>
      </c>
      <c r="M36" s="143" t="str">
        <f>IF(B36=0,"",IF(VLOOKUP($B36,Activity!$A:$V,21,FALSE)=0,"",VLOOKUP($B36,Activity!$A:$V,21,FALSE)))</f>
        <v/>
      </c>
    </row>
    <row r="37" spans="1:13" x14ac:dyDescent="0.3">
      <c r="A37" s="143">
        <f t="shared" si="1"/>
        <v>31</v>
      </c>
      <c r="B37" s="143">
        <f>_xlfn.MAXIFS(Activity!A:A,Activity!D:D,A37,Activity!R:R,"Yes")</f>
        <v>0</v>
      </c>
      <c r="C37" s="143" t="str">
        <f>IF(B37=0,"",VLOOKUP($B37,Activity!$A:$U,18,FALSE))</f>
        <v/>
      </c>
      <c r="D37" s="143" t="str">
        <f>IF(B37=0,"",VLOOKUP($B37,Activity!$A:$U,8,FALSE))</f>
        <v/>
      </c>
      <c r="E37" s="143" t="str">
        <f>IF(B37=0,"",VLOOKUP($B37,Activity!$A:$U,6,FALSE))</f>
        <v/>
      </c>
      <c r="F37" s="143" t="str">
        <f>IF(B37=0,"",VLOOKUP($B37,Activity!$A:$U,7,FALSE))</f>
        <v/>
      </c>
      <c r="G37" s="143" t="str">
        <f>IF(B37=0,"",VLOOKUP($B37,Activity!$A:$U,8,FALSE))</f>
        <v/>
      </c>
      <c r="H37" s="144" t="str">
        <f>IF(B37=0,"",VLOOKUP($B37,Activity!$A:$U,16,FALSE))</f>
        <v/>
      </c>
      <c r="I37" s="143" t="str">
        <f>IF(B37=0,"",VLOOKUP($B37,Activity!$A:$U,17,FALSE))</f>
        <v/>
      </c>
      <c r="J37" s="143" t="str">
        <f>IF(B37=0,"",IF(VLOOKUP($B37,Activity!$A:$U,20,FALSE)=0,"",VLOOKUP($B37,Activity!$A:$U,20,FALSE)))</f>
        <v/>
      </c>
      <c r="K37" s="143" t="str">
        <f>IF(B37=0,"",IF(VLOOKUP($B37,Activity!$A:$U,19,FALSE)=0,"",VLOOKUP($B37,Activity!$A:$U,19,FALSE)))</f>
        <v/>
      </c>
      <c r="L37" s="143" t="str">
        <f>IF(B37=0,"",IF(VLOOKUP($B37,Activity!$A:$U,20,FALSE)=0,"",VLOOKUP($B37,Activity!$A:$U,20,FALSE)))</f>
        <v/>
      </c>
      <c r="M37" s="143" t="str">
        <f>IF(B37=0,"",IF(VLOOKUP($B37,Activity!$A:$V,21,FALSE)=0,"",VLOOKUP($B37,Activity!$A:$V,21,FALSE)))</f>
        <v/>
      </c>
    </row>
    <row r="38" spans="1:13" x14ac:dyDescent="0.3">
      <c r="A38" s="143">
        <f t="shared" si="1"/>
        <v>32</v>
      </c>
      <c r="B38" s="143">
        <f>_xlfn.MAXIFS(Activity!A:A,Activity!D:D,A38,Activity!R:R,"Yes")</f>
        <v>0</v>
      </c>
      <c r="C38" s="143" t="str">
        <f>IF(B38=0,"",VLOOKUP($B38,Activity!$A:$U,18,FALSE))</f>
        <v/>
      </c>
      <c r="D38" s="143" t="str">
        <f>IF(B38=0,"",VLOOKUP($B38,Activity!$A:$U,8,FALSE))</f>
        <v/>
      </c>
      <c r="E38" s="143" t="str">
        <f>IF(B38=0,"",VLOOKUP($B38,Activity!$A:$U,6,FALSE))</f>
        <v/>
      </c>
      <c r="F38" s="143" t="str">
        <f>IF(B38=0,"",VLOOKUP($B38,Activity!$A:$U,7,FALSE))</f>
        <v/>
      </c>
      <c r="G38" s="143" t="str">
        <f>IF(B38=0,"",VLOOKUP($B38,Activity!$A:$U,8,FALSE))</f>
        <v/>
      </c>
      <c r="H38" s="144" t="str">
        <f>IF(B38=0,"",VLOOKUP($B38,Activity!$A:$U,16,FALSE))</f>
        <v/>
      </c>
      <c r="I38" s="143" t="str">
        <f>IF(B38=0,"",VLOOKUP($B38,Activity!$A:$U,17,FALSE))</f>
        <v/>
      </c>
      <c r="J38" s="143" t="str">
        <f>IF(B38=0,"",IF(VLOOKUP($B38,Activity!$A:$U,20,FALSE)=0,"",VLOOKUP($B38,Activity!$A:$U,20,FALSE)))</f>
        <v/>
      </c>
      <c r="K38" s="143" t="str">
        <f>IF(B38=0,"",IF(VLOOKUP($B38,Activity!$A:$U,19,FALSE)=0,"",VLOOKUP($B38,Activity!$A:$U,19,FALSE)))</f>
        <v/>
      </c>
      <c r="L38" s="143" t="str">
        <f>IF(B38=0,"",IF(VLOOKUP($B38,Activity!$A:$U,20,FALSE)=0,"",VLOOKUP($B38,Activity!$A:$U,20,FALSE)))</f>
        <v/>
      </c>
      <c r="M38" s="143" t="str">
        <f>IF(B38=0,"",IF(VLOOKUP($B38,Activity!$A:$V,21,FALSE)=0,"",VLOOKUP($B38,Activity!$A:$V,21,FALSE)))</f>
        <v/>
      </c>
    </row>
    <row r="39" spans="1:13" x14ac:dyDescent="0.3">
      <c r="A39" s="143">
        <f t="shared" si="1"/>
        <v>33</v>
      </c>
      <c r="B39" s="143">
        <f>_xlfn.MAXIFS(Activity!A:A,Activity!D:D,A39,Activity!R:R,"Yes")</f>
        <v>0</v>
      </c>
      <c r="C39" s="143" t="str">
        <f>IF(B39=0,"",VLOOKUP($B39,Activity!$A:$U,18,FALSE))</f>
        <v/>
      </c>
      <c r="D39" s="143" t="str">
        <f>IF(B39=0,"",VLOOKUP($B39,Activity!$A:$U,8,FALSE))</f>
        <v/>
      </c>
      <c r="E39" s="143" t="str">
        <f>IF(B39=0,"",VLOOKUP($B39,Activity!$A:$U,6,FALSE))</f>
        <v/>
      </c>
      <c r="F39" s="143" t="str">
        <f>IF(B39=0,"",VLOOKUP($B39,Activity!$A:$U,7,FALSE))</f>
        <v/>
      </c>
      <c r="G39" s="143" t="str">
        <f>IF(B39=0,"",VLOOKUP($B39,Activity!$A:$U,8,FALSE))</f>
        <v/>
      </c>
      <c r="H39" s="144" t="str">
        <f>IF(B39=0,"",VLOOKUP($B39,Activity!$A:$U,16,FALSE))</f>
        <v/>
      </c>
      <c r="I39" s="143" t="str">
        <f>IF(B39=0,"",VLOOKUP($B39,Activity!$A:$U,17,FALSE))</f>
        <v/>
      </c>
      <c r="J39" s="143" t="str">
        <f>IF(B39=0,"",IF(VLOOKUP($B39,Activity!$A:$U,20,FALSE)=0,"",VLOOKUP($B39,Activity!$A:$U,20,FALSE)))</f>
        <v/>
      </c>
      <c r="K39" s="143" t="str">
        <f>IF(B39=0,"",IF(VLOOKUP($B39,Activity!$A:$U,19,FALSE)=0,"",VLOOKUP($B39,Activity!$A:$U,19,FALSE)))</f>
        <v/>
      </c>
      <c r="L39" s="143" t="str">
        <f>IF(B39=0,"",IF(VLOOKUP($B39,Activity!$A:$U,20,FALSE)=0,"",VLOOKUP($B39,Activity!$A:$U,20,FALSE)))</f>
        <v/>
      </c>
      <c r="M39" s="143" t="str">
        <f>IF(B39=0,"",IF(VLOOKUP($B39,Activity!$A:$V,21,FALSE)=0,"",VLOOKUP($B39,Activity!$A:$V,21,FALSE)))</f>
        <v/>
      </c>
    </row>
    <row r="40" spans="1:13" x14ac:dyDescent="0.3">
      <c r="A40" s="143">
        <f t="shared" si="1"/>
        <v>34</v>
      </c>
      <c r="B40" s="143">
        <f>_xlfn.MAXIFS(Activity!A:A,Activity!D:D,A40,Activity!R:R,"Yes")</f>
        <v>0</v>
      </c>
      <c r="C40" s="143" t="str">
        <f>IF(B40=0,"",VLOOKUP($B40,Activity!$A:$U,18,FALSE))</f>
        <v/>
      </c>
      <c r="D40" s="143" t="str">
        <f>IF(B40=0,"",VLOOKUP($B40,Activity!$A:$U,8,FALSE))</f>
        <v/>
      </c>
      <c r="E40" s="143" t="str">
        <f>IF(B40=0,"",VLOOKUP($B40,Activity!$A:$U,6,FALSE))</f>
        <v/>
      </c>
      <c r="F40" s="143" t="str">
        <f>IF(B40=0,"",VLOOKUP($B40,Activity!$A:$U,7,FALSE))</f>
        <v/>
      </c>
      <c r="G40" s="143" t="str">
        <f>IF(B40=0,"",VLOOKUP($B40,Activity!$A:$U,8,FALSE))</f>
        <v/>
      </c>
      <c r="H40" s="144" t="str">
        <f>IF(B40=0,"",VLOOKUP($B40,Activity!$A:$U,16,FALSE))</f>
        <v/>
      </c>
      <c r="I40" s="143" t="str">
        <f>IF(B40=0,"",VLOOKUP($B40,Activity!$A:$U,17,FALSE))</f>
        <v/>
      </c>
      <c r="J40" s="143" t="str">
        <f>IF(B40=0,"",IF(VLOOKUP($B40,Activity!$A:$U,20,FALSE)=0,"",VLOOKUP($B40,Activity!$A:$U,20,FALSE)))</f>
        <v/>
      </c>
      <c r="K40" s="143" t="str">
        <f>IF(B40=0,"",IF(VLOOKUP($B40,Activity!$A:$U,19,FALSE)=0,"",VLOOKUP($B40,Activity!$A:$U,19,FALSE)))</f>
        <v/>
      </c>
      <c r="L40" s="143" t="str">
        <f>IF(B40=0,"",IF(VLOOKUP($B40,Activity!$A:$U,20,FALSE)=0,"",VLOOKUP($B40,Activity!$A:$U,20,FALSE)))</f>
        <v/>
      </c>
      <c r="M40" s="143" t="str">
        <f>IF(B40=0,"",IF(VLOOKUP($B40,Activity!$A:$V,21,FALSE)=0,"",VLOOKUP($B40,Activity!$A:$V,21,FALSE)))</f>
        <v/>
      </c>
    </row>
    <row r="41" spans="1:13" x14ac:dyDescent="0.3">
      <c r="A41" s="143">
        <f t="shared" si="1"/>
        <v>35</v>
      </c>
      <c r="B41" s="143">
        <f>_xlfn.MAXIFS(Activity!A:A,Activity!D:D,A41,Activity!R:R,"Yes")</f>
        <v>0</v>
      </c>
      <c r="C41" s="143" t="str">
        <f>IF(B41=0,"",VLOOKUP($B41,Activity!$A:$U,18,FALSE))</f>
        <v/>
      </c>
      <c r="D41" s="143" t="str">
        <f>IF(B41=0,"",VLOOKUP($B41,Activity!$A:$U,8,FALSE))</f>
        <v/>
      </c>
      <c r="E41" s="143" t="str">
        <f>IF(B41=0,"",VLOOKUP($B41,Activity!$A:$U,6,FALSE))</f>
        <v/>
      </c>
      <c r="F41" s="143" t="str">
        <f>IF(B41=0,"",VLOOKUP($B41,Activity!$A:$U,7,FALSE))</f>
        <v/>
      </c>
      <c r="G41" s="143" t="str">
        <f>IF(B41=0,"",VLOOKUP($B41,Activity!$A:$U,8,FALSE))</f>
        <v/>
      </c>
      <c r="H41" s="144" t="str">
        <f>IF(B41=0,"",VLOOKUP($B41,Activity!$A:$U,16,FALSE))</f>
        <v/>
      </c>
      <c r="I41" s="143" t="str">
        <f>IF(B41=0,"",VLOOKUP($B41,Activity!$A:$U,17,FALSE))</f>
        <v/>
      </c>
      <c r="J41" s="143" t="str">
        <f>IF(B41=0,"",IF(VLOOKUP($B41,Activity!$A:$U,20,FALSE)=0,"",VLOOKUP($B41,Activity!$A:$U,20,FALSE)))</f>
        <v/>
      </c>
      <c r="K41" s="143" t="str">
        <f>IF(B41=0,"",IF(VLOOKUP($B41,Activity!$A:$U,19,FALSE)=0,"",VLOOKUP($B41,Activity!$A:$U,19,FALSE)))</f>
        <v/>
      </c>
      <c r="L41" s="143" t="str">
        <f>IF(B41=0,"",IF(VLOOKUP($B41,Activity!$A:$U,20,FALSE)=0,"",VLOOKUP($B41,Activity!$A:$U,20,FALSE)))</f>
        <v/>
      </c>
      <c r="M41" s="143" t="str">
        <f>IF(B41=0,"",IF(VLOOKUP($B41,Activity!$A:$V,21,FALSE)=0,"",VLOOKUP($B41,Activity!$A:$V,21,FALSE)))</f>
        <v/>
      </c>
    </row>
    <row r="42" spans="1:13" x14ac:dyDescent="0.3">
      <c r="A42" s="143">
        <f t="shared" si="1"/>
        <v>36</v>
      </c>
      <c r="B42" s="143">
        <f>_xlfn.MAXIFS(Activity!A:A,Activity!D:D,A42,Activity!R:R,"Yes")</f>
        <v>0</v>
      </c>
      <c r="C42" s="143" t="str">
        <f>IF(B42=0,"",VLOOKUP($B42,Activity!$A:$U,18,FALSE))</f>
        <v/>
      </c>
      <c r="D42" s="143" t="str">
        <f>IF(B42=0,"",VLOOKUP($B42,Activity!$A:$U,8,FALSE))</f>
        <v/>
      </c>
      <c r="E42" s="143" t="str">
        <f>IF(B42=0,"",VLOOKUP($B42,Activity!$A:$U,6,FALSE))</f>
        <v/>
      </c>
      <c r="F42" s="143" t="str">
        <f>IF(B42=0,"",VLOOKUP($B42,Activity!$A:$U,7,FALSE))</f>
        <v/>
      </c>
      <c r="G42" s="143" t="str">
        <f>IF(B42=0,"",VLOOKUP($B42,Activity!$A:$U,8,FALSE))</f>
        <v/>
      </c>
      <c r="H42" s="144" t="str">
        <f>IF(B42=0,"",VLOOKUP($B42,Activity!$A:$U,16,FALSE))</f>
        <v/>
      </c>
      <c r="I42" s="143" t="str">
        <f>IF(B42=0,"",VLOOKUP($B42,Activity!$A:$U,17,FALSE))</f>
        <v/>
      </c>
      <c r="J42" s="143" t="str">
        <f>IF(B42=0,"",IF(VLOOKUP($B42,Activity!$A:$U,20,FALSE)=0,"",VLOOKUP($B42,Activity!$A:$U,20,FALSE)))</f>
        <v/>
      </c>
      <c r="K42" s="143" t="str">
        <f>IF(B42=0,"",IF(VLOOKUP($B42,Activity!$A:$U,19,FALSE)=0,"",VLOOKUP($B42,Activity!$A:$U,19,FALSE)))</f>
        <v/>
      </c>
      <c r="L42" s="143" t="str">
        <f>IF(B42=0,"",IF(VLOOKUP($B42,Activity!$A:$U,20,FALSE)=0,"",VLOOKUP($B42,Activity!$A:$U,20,FALSE)))</f>
        <v/>
      </c>
      <c r="M42" s="143" t="str">
        <f>IF(B42=0,"",IF(VLOOKUP($B42,Activity!$A:$V,21,FALSE)=0,"",VLOOKUP($B42,Activity!$A:$V,21,FALSE)))</f>
        <v/>
      </c>
    </row>
    <row r="43" spans="1:13" x14ac:dyDescent="0.3">
      <c r="A43" s="143">
        <f t="shared" si="1"/>
        <v>37</v>
      </c>
      <c r="B43" s="143">
        <f>_xlfn.MAXIFS(Activity!A:A,Activity!D:D,A43,Activity!R:R,"Yes")</f>
        <v>0</v>
      </c>
      <c r="C43" s="143" t="str">
        <f>IF(B43=0,"",VLOOKUP($B43,Activity!$A:$U,18,FALSE))</f>
        <v/>
      </c>
      <c r="D43" s="143" t="str">
        <f>IF(B43=0,"",VLOOKUP($B43,Activity!$A:$U,8,FALSE))</f>
        <v/>
      </c>
      <c r="E43" s="143" t="str">
        <f>IF(B43=0,"",VLOOKUP($B43,Activity!$A:$U,6,FALSE))</f>
        <v/>
      </c>
      <c r="F43" s="143" t="str">
        <f>IF(B43=0,"",VLOOKUP($B43,Activity!$A:$U,7,FALSE))</f>
        <v/>
      </c>
      <c r="G43" s="143" t="str">
        <f>IF(B43=0,"",VLOOKUP($B43,Activity!$A:$U,8,FALSE))</f>
        <v/>
      </c>
      <c r="H43" s="144" t="str">
        <f>IF(B43=0,"",VLOOKUP($B43,Activity!$A:$U,16,FALSE))</f>
        <v/>
      </c>
      <c r="I43" s="143" t="str">
        <f>IF(B43=0,"",VLOOKUP($B43,Activity!$A:$U,17,FALSE))</f>
        <v/>
      </c>
      <c r="J43" s="143" t="str">
        <f>IF(B43=0,"",IF(VLOOKUP($B43,Activity!$A:$U,20,FALSE)=0,"",VLOOKUP($B43,Activity!$A:$U,20,FALSE)))</f>
        <v/>
      </c>
      <c r="K43" s="143" t="str">
        <f>IF(B43=0,"",IF(VLOOKUP($B43,Activity!$A:$U,19,FALSE)=0,"",VLOOKUP($B43,Activity!$A:$U,19,FALSE)))</f>
        <v/>
      </c>
      <c r="L43" s="143" t="str">
        <f>IF(B43=0,"",IF(VLOOKUP($B43,Activity!$A:$U,20,FALSE)=0,"",VLOOKUP($B43,Activity!$A:$U,20,FALSE)))</f>
        <v/>
      </c>
      <c r="M43" s="143" t="str">
        <f>IF(B43=0,"",IF(VLOOKUP($B43,Activity!$A:$V,21,FALSE)=0,"",VLOOKUP($B43,Activity!$A:$V,21,FALSE)))</f>
        <v/>
      </c>
    </row>
    <row r="44" spans="1:13" x14ac:dyDescent="0.3">
      <c r="A44" s="143">
        <f t="shared" si="1"/>
        <v>38</v>
      </c>
      <c r="B44" s="143">
        <f>_xlfn.MAXIFS(Activity!A:A,Activity!D:D,A44,Activity!R:R,"Yes")</f>
        <v>0</v>
      </c>
      <c r="C44" s="143" t="str">
        <f>IF(B44=0,"",VLOOKUP($B44,Activity!$A:$U,18,FALSE))</f>
        <v/>
      </c>
      <c r="D44" s="143" t="str">
        <f>IF(B44=0,"",VLOOKUP($B44,Activity!$A:$U,8,FALSE))</f>
        <v/>
      </c>
      <c r="E44" s="143" t="str">
        <f>IF(B44=0,"",VLOOKUP($B44,Activity!$A:$U,6,FALSE))</f>
        <v/>
      </c>
      <c r="F44" s="143" t="str">
        <f>IF(B44=0,"",VLOOKUP($B44,Activity!$A:$U,7,FALSE))</f>
        <v/>
      </c>
      <c r="G44" s="143" t="str">
        <f>IF(B44=0,"",VLOOKUP($B44,Activity!$A:$U,8,FALSE))</f>
        <v/>
      </c>
      <c r="H44" s="144" t="str">
        <f>IF(B44=0,"",VLOOKUP($B44,Activity!$A:$U,16,FALSE))</f>
        <v/>
      </c>
      <c r="I44" s="143" t="str">
        <f>IF(B44=0,"",VLOOKUP($B44,Activity!$A:$U,17,FALSE))</f>
        <v/>
      </c>
      <c r="J44" s="143" t="str">
        <f>IF(B44=0,"",IF(VLOOKUP($B44,Activity!$A:$U,20,FALSE)=0,"",VLOOKUP($B44,Activity!$A:$U,20,FALSE)))</f>
        <v/>
      </c>
      <c r="K44" s="143" t="str">
        <f>IF(B44=0,"",IF(VLOOKUP($B44,Activity!$A:$U,19,FALSE)=0,"",VLOOKUP($B44,Activity!$A:$U,19,FALSE)))</f>
        <v/>
      </c>
      <c r="L44" s="143" t="str">
        <f>IF(B44=0,"",IF(VLOOKUP($B44,Activity!$A:$U,20,FALSE)=0,"",VLOOKUP($B44,Activity!$A:$U,20,FALSE)))</f>
        <v/>
      </c>
      <c r="M44" s="143" t="str">
        <f>IF(B44=0,"",IF(VLOOKUP($B44,Activity!$A:$V,21,FALSE)=0,"",VLOOKUP($B44,Activity!$A:$V,21,FALSE)))</f>
        <v/>
      </c>
    </row>
    <row r="45" spans="1:13" x14ac:dyDescent="0.3">
      <c r="A45" s="143">
        <f t="shared" si="1"/>
        <v>39</v>
      </c>
      <c r="B45" s="143">
        <f>_xlfn.MAXIFS(Activity!A:A,Activity!D:D,A45,Activity!R:R,"Yes")</f>
        <v>0</v>
      </c>
      <c r="C45" s="143" t="str">
        <f>IF(B45=0,"",VLOOKUP($B45,Activity!$A:$U,18,FALSE))</f>
        <v/>
      </c>
      <c r="D45" s="143" t="str">
        <f>IF(B45=0,"",VLOOKUP($B45,Activity!$A:$U,8,FALSE))</f>
        <v/>
      </c>
      <c r="E45" s="143" t="str">
        <f>IF(B45=0,"",VLOOKUP($B45,Activity!$A:$U,6,FALSE))</f>
        <v/>
      </c>
      <c r="F45" s="143" t="str">
        <f>IF(B45=0,"",VLOOKUP($B45,Activity!$A:$U,7,FALSE))</f>
        <v/>
      </c>
      <c r="G45" s="143" t="str">
        <f>IF(B45=0,"",VLOOKUP($B45,Activity!$A:$U,8,FALSE))</f>
        <v/>
      </c>
      <c r="H45" s="144" t="str">
        <f>IF(B45=0,"",VLOOKUP($B45,Activity!$A:$U,16,FALSE))</f>
        <v/>
      </c>
      <c r="I45" s="143" t="str">
        <f>IF(B45=0,"",VLOOKUP($B45,Activity!$A:$U,17,FALSE))</f>
        <v/>
      </c>
      <c r="J45" s="143" t="str">
        <f>IF(B45=0,"",IF(VLOOKUP($B45,Activity!$A:$U,20,FALSE)=0,"",VLOOKUP($B45,Activity!$A:$U,20,FALSE)))</f>
        <v/>
      </c>
      <c r="K45" s="143" t="str">
        <f>IF(B45=0,"",IF(VLOOKUP($B45,Activity!$A:$U,19,FALSE)=0,"",VLOOKUP($B45,Activity!$A:$U,19,FALSE)))</f>
        <v/>
      </c>
      <c r="L45" s="143" t="str">
        <f>IF(B45=0,"",IF(VLOOKUP($B45,Activity!$A:$U,20,FALSE)=0,"",VLOOKUP($B45,Activity!$A:$U,20,FALSE)))</f>
        <v/>
      </c>
      <c r="M45" s="143" t="str">
        <f>IF(B45=0,"",IF(VLOOKUP($B45,Activity!$A:$V,21,FALSE)=0,"",VLOOKUP($B45,Activity!$A:$V,21,FALSE)))</f>
        <v/>
      </c>
    </row>
    <row r="46" spans="1:13" x14ac:dyDescent="0.3">
      <c r="A46" s="143">
        <f t="shared" si="1"/>
        <v>40</v>
      </c>
      <c r="B46" s="143">
        <f>_xlfn.MAXIFS(Activity!A:A,Activity!D:D,A46,Activity!R:R,"Yes")</f>
        <v>0</v>
      </c>
      <c r="C46" s="143" t="str">
        <f>IF(B46=0,"",VLOOKUP($B46,Activity!$A:$U,18,FALSE))</f>
        <v/>
      </c>
      <c r="D46" s="143" t="str">
        <f>IF(B46=0,"",VLOOKUP($B46,Activity!$A:$U,8,FALSE))</f>
        <v/>
      </c>
      <c r="E46" s="143" t="str">
        <f>IF(B46=0,"",VLOOKUP($B46,Activity!$A:$U,6,FALSE))</f>
        <v/>
      </c>
      <c r="F46" s="143" t="str">
        <f>IF(B46=0,"",VLOOKUP($B46,Activity!$A:$U,7,FALSE))</f>
        <v/>
      </c>
      <c r="G46" s="143" t="str">
        <f>IF(B46=0,"",VLOOKUP($B46,Activity!$A:$U,8,FALSE))</f>
        <v/>
      </c>
      <c r="H46" s="144" t="str">
        <f>IF(B46=0,"",VLOOKUP($B46,Activity!$A:$U,16,FALSE))</f>
        <v/>
      </c>
      <c r="I46" s="143" t="str">
        <f>IF(B46=0,"",VLOOKUP($B46,Activity!$A:$U,17,FALSE))</f>
        <v/>
      </c>
      <c r="J46" s="143" t="str">
        <f>IF(B46=0,"",IF(VLOOKUP($B46,Activity!$A:$U,20,FALSE)=0,"",VLOOKUP($B46,Activity!$A:$U,20,FALSE)))</f>
        <v/>
      </c>
      <c r="K46" s="143" t="str">
        <f>IF(B46=0,"",IF(VLOOKUP($B46,Activity!$A:$U,19,FALSE)=0,"",VLOOKUP($B46,Activity!$A:$U,19,FALSE)))</f>
        <v/>
      </c>
      <c r="L46" s="143" t="str">
        <f>IF(B46=0,"",IF(VLOOKUP($B46,Activity!$A:$U,20,FALSE)=0,"",VLOOKUP($B46,Activity!$A:$U,20,FALSE)))</f>
        <v/>
      </c>
      <c r="M46" s="143" t="str">
        <f>IF(B46=0,"",IF(VLOOKUP($B46,Activity!$A:$V,21,FALSE)=0,"",VLOOKUP($B46,Activity!$A:$V,21,FALSE)))</f>
        <v/>
      </c>
    </row>
    <row r="47" spans="1:13" x14ac:dyDescent="0.3">
      <c r="A47" s="143">
        <f t="shared" si="1"/>
        <v>41</v>
      </c>
      <c r="B47" s="143">
        <f>_xlfn.MAXIFS(Activity!A:A,Activity!D:D,A47,Activity!R:R,"Yes")</f>
        <v>0</v>
      </c>
      <c r="C47" s="143" t="str">
        <f>IF(B47=0,"",VLOOKUP($B47,Activity!$A:$U,18,FALSE))</f>
        <v/>
      </c>
      <c r="D47" s="143" t="str">
        <f>IF(B47=0,"",VLOOKUP($B47,Activity!$A:$U,8,FALSE))</f>
        <v/>
      </c>
      <c r="E47" s="143" t="str">
        <f>IF(B47=0,"",VLOOKUP($B47,Activity!$A:$U,6,FALSE))</f>
        <v/>
      </c>
      <c r="F47" s="143" t="str">
        <f>IF(B47=0,"",VLOOKUP($B47,Activity!$A:$U,7,FALSE))</f>
        <v/>
      </c>
      <c r="G47" s="143" t="str">
        <f>IF(B47=0,"",VLOOKUP($B47,Activity!$A:$U,8,FALSE))</f>
        <v/>
      </c>
      <c r="H47" s="144" t="str">
        <f>IF(B47=0,"",VLOOKUP($B47,Activity!$A:$U,16,FALSE))</f>
        <v/>
      </c>
      <c r="I47" s="143" t="str">
        <f>IF(B47=0,"",VLOOKUP($B47,Activity!$A:$U,17,FALSE))</f>
        <v/>
      </c>
      <c r="J47" s="143" t="str">
        <f>IF(B47=0,"",IF(VLOOKUP($B47,Activity!$A:$U,20,FALSE)=0,"",VLOOKUP($B47,Activity!$A:$U,20,FALSE)))</f>
        <v/>
      </c>
      <c r="K47" s="143" t="str">
        <f>IF(B47=0,"",IF(VLOOKUP($B47,Activity!$A:$U,19,FALSE)=0,"",VLOOKUP($B47,Activity!$A:$U,19,FALSE)))</f>
        <v/>
      </c>
      <c r="L47" s="143" t="str">
        <f>IF(B47=0,"",IF(VLOOKUP($B47,Activity!$A:$U,20,FALSE)=0,"",VLOOKUP($B47,Activity!$A:$U,20,FALSE)))</f>
        <v/>
      </c>
      <c r="M47" s="143" t="str">
        <f>IF(B47=0,"",IF(VLOOKUP($B47,Activity!$A:$V,21,FALSE)=0,"",VLOOKUP($B47,Activity!$A:$V,21,FALSE)))</f>
        <v/>
      </c>
    </row>
    <row r="48" spans="1:13" x14ac:dyDescent="0.3">
      <c r="A48" s="143">
        <f t="shared" si="1"/>
        <v>42</v>
      </c>
      <c r="B48" s="143">
        <f>_xlfn.MAXIFS(Activity!A:A,Activity!D:D,A48,Activity!R:R,"Yes")</f>
        <v>0</v>
      </c>
      <c r="C48" s="143" t="str">
        <f>IF(B48=0,"",VLOOKUP($B48,Activity!$A:$U,18,FALSE))</f>
        <v/>
      </c>
      <c r="D48" s="143" t="str">
        <f>IF(B48=0,"",VLOOKUP($B48,Activity!$A:$U,8,FALSE))</f>
        <v/>
      </c>
      <c r="E48" s="143" t="str">
        <f>IF(B48=0,"",VLOOKUP($B48,Activity!$A:$U,6,FALSE))</f>
        <v/>
      </c>
      <c r="F48" s="143" t="str">
        <f>IF(B48=0,"",VLOOKUP($B48,Activity!$A:$U,7,FALSE))</f>
        <v/>
      </c>
      <c r="G48" s="143" t="str">
        <f>IF(B48=0,"",VLOOKUP($B48,Activity!$A:$U,8,FALSE))</f>
        <v/>
      </c>
      <c r="H48" s="144" t="str">
        <f>IF(B48=0,"",VLOOKUP($B48,Activity!$A:$U,16,FALSE))</f>
        <v/>
      </c>
      <c r="I48" s="143" t="str">
        <f>IF(B48=0,"",VLOOKUP($B48,Activity!$A:$U,17,FALSE))</f>
        <v/>
      </c>
      <c r="J48" s="143" t="str">
        <f>IF(B48=0,"",IF(VLOOKUP($B48,Activity!$A:$U,20,FALSE)=0,"",VLOOKUP($B48,Activity!$A:$U,20,FALSE)))</f>
        <v/>
      </c>
      <c r="K48" s="143" t="str">
        <f>IF(B48=0,"",IF(VLOOKUP($B48,Activity!$A:$U,19,FALSE)=0,"",VLOOKUP($B48,Activity!$A:$U,19,FALSE)))</f>
        <v/>
      </c>
      <c r="L48" s="143" t="str">
        <f>IF(B48=0,"",IF(VLOOKUP($B48,Activity!$A:$U,20,FALSE)=0,"",VLOOKUP($B48,Activity!$A:$U,20,FALSE)))</f>
        <v/>
      </c>
      <c r="M48" s="143" t="str">
        <f>IF(B48=0,"",IF(VLOOKUP($B48,Activity!$A:$V,21,FALSE)=0,"",VLOOKUP($B48,Activity!$A:$V,21,FALSE)))</f>
        <v/>
      </c>
    </row>
    <row r="49" spans="1:13" x14ac:dyDescent="0.3">
      <c r="A49" s="143">
        <f t="shared" si="1"/>
        <v>43</v>
      </c>
      <c r="B49" s="143">
        <f>_xlfn.MAXIFS(Activity!A:A,Activity!D:D,A49,Activity!R:R,"Yes")</f>
        <v>0</v>
      </c>
      <c r="C49" s="143" t="str">
        <f>IF(B49=0,"",VLOOKUP($B49,Activity!$A:$U,18,FALSE))</f>
        <v/>
      </c>
      <c r="D49" s="143" t="str">
        <f>IF(B49=0,"",VLOOKUP($B49,Activity!$A:$U,8,FALSE))</f>
        <v/>
      </c>
      <c r="E49" s="143" t="str">
        <f>IF(B49=0,"",VLOOKUP($B49,Activity!$A:$U,6,FALSE))</f>
        <v/>
      </c>
      <c r="F49" s="143" t="str">
        <f>IF(B49=0,"",VLOOKUP($B49,Activity!$A:$U,7,FALSE))</f>
        <v/>
      </c>
      <c r="G49" s="143" t="str">
        <f>IF(B49=0,"",VLOOKUP($B49,Activity!$A:$U,8,FALSE))</f>
        <v/>
      </c>
      <c r="H49" s="144" t="str">
        <f>IF(B49=0,"",VLOOKUP($B49,Activity!$A:$U,16,FALSE))</f>
        <v/>
      </c>
      <c r="I49" s="143" t="str">
        <f>IF(B49=0,"",VLOOKUP($B49,Activity!$A:$U,17,FALSE))</f>
        <v/>
      </c>
      <c r="J49" s="143" t="str">
        <f>IF(B49=0,"",IF(VLOOKUP($B49,Activity!$A:$U,20,FALSE)=0,"",VLOOKUP($B49,Activity!$A:$U,20,FALSE)))</f>
        <v/>
      </c>
      <c r="K49" s="143" t="str">
        <f>IF(B49=0,"",IF(VLOOKUP($B49,Activity!$A:$U,19,FALSE)=0,"",VLOOKUP($B49,Activity!$A:$U,19,FALSE)))</f>
        <v/>
      </c>
      <c r="L49" s="143" t="str">
        <f>IF(B49=0,"",IF(VLOOKUP($B49,Activity!$A:$U,20,FALSE)=0,"",VLOOKUP($B49,Activity!$A:$U,20,FALSE)))</f>
        <v/>
      </c>
      <c r="M49" s="143" t="str">
        <f>IF(B49=0,"",IF(VLOOKUP($B49,Activity!$A:$V,21,FALSE)=0,"",VLOOKUP($B49,Activity!$A:$V,21,FALSE)))</f>
        <v/>
      </c>
    </row>
    <row r="50" spans="1:13" x14ac:dyDescent="0.3">
      <c r="A50" s="143">
        <f t="shared" si="1"/>
        <v>44</v>
      </c>
      <c r="B50" s="143">
        <f>_xlfn.MAXIFS(Activity!A:A,Activity!D:D,A50,Activity!R:R,"Yes")</f>
        <v>0</v>
      </c>
      <c r="C50" s="143" t="str">
        <f>IF(B50=0,"",VLOOKUP($B50,Activity!$A:$U,18,FALSE))</f>
        <v/>
      </c>
      <c r="D50" s="143" t="str">
        <f>IF(B50=0,"",VLOOKUP($B50,Activity!$A:$U,8,FALSE))</f>
        <v/>
      </c>
      <c r="E50" s="143" t="str">
        <f>IF(B50=0,"",VLOOKUP($B50,Activity!$A:$U,6,FALSE))</f>
        <v/>
      </c>
      <c r="F50" s="143" t="str">
        <f>IF(B50=0,"",VLOOKUP($B50,Activity!$A:$U,7,FALSE))</f>
        <v/>
      </c>
      <c r="G50" s="143" t="str">
        <f>IF(B50=0,"",VLOOKUP($B50,Activity!$A:$U,8,FALSE))</f>
        <v/>
      </c>
      <c r="H50" s="144" t="str">
        <f>IF(B50=0,"",VLOOKUP($B50,Activity!$A:$U,16,FALSE))</f>
        <v/>
      </c>
      <c r="I50" s="143" t="str">
        <f>IF(B50=0,"",VLOOKUP($B50,Activity!$A:$U,17,FALSE))</f>
        <v/>
      </c>
      <c r="J50" s="143" t="str">
        <f>IF(B50=0,"",IF(VLOOKUP($B50,Activity!$A:$U,20,FALSE)=0,"",VLOOKUP($B50,Activity!$A:$U,20,FALSE)))</f>
        <v/>
      </c>
      <c r="K50" s="143" t="str">
        <f>IF(B50=0,"",IF(VLOOKUP($B50,Activity!$A:$U,19,FALSE)=0,"",VLOOKUP($B50,Activity!$A:$U,19,FALSE)))</f>
        <v/>
      </c>
      <c r="L50" s="143" t="str">
        <f>IF(B50=0,"",IF(VLOOKUP($B50,Activity!$A:$U,20,FALSE)=0,"",VLOOKUP($B50,Activity!$A:$U,20,FALSE)))</f>
        <v/>
      </c>
      <c r="M50" s="143" t="str">
        <f>IF(B50=0,"",IF(VLOOKUP($B50,Activity!$A:$V,21,FALSE)=0,"",VLOOKUP($B50,Activity!$A:$V,21,FALSE)))</f>
        <v/>
      </c>
    </row>
    <row r="51" spans="1:13" x14ac:dyDescent="0.3">
      <c r="A51" s="143">
        <f t="shared" si="1"/>
        <v>45</v>
      </c>
      <c r="B51" s="143">
        <f>_xlfn.MAXIFS(Activity!A:A,Activity!D:D,A51,Activity!R:R,"Yes")</f>
        <v>0</v>
      </c>
      <c r="C51" s="143" t="str">
        <f>IF(B51=0,"",VLOOKUP($B51,Activity!$A:$U,18,FALSE))</f>
        <v/>
      </c>
      <c r="D51" s="143" t="str">
        <f>IF(B51=0,"",VLOOKUP($B51,Activity!$A:$U,8,FALSE))</f>
        <v/>
      </c>
      <c r="E51" s="143" t="str">
        <f>IF(B51=0,"",VLOOKUP($B51,Activity!$A:$U,6,FALSE))</f>
        <v/>
      </c>
      <c r="F51" s="143" t="str">
        <f>IF(B51=0,"",VLOOKUP($B51,Activity!$A:$U,7,FALSE))</f>
        <v/>
      </c>
      <c r="G51" s="143" t="str">
        <f>IF(B51=0,"",VLOOKUP($B51,Activity!$A:$U,8,FALSE))</f>
        <v/>
      </c>
      <c r="H51" s="144" t="str">
        <f>IF(B51=0,"",VLOOKUP($B51,Activity!$A:$U,16,FALSE))</f>
        <v/>
      </c>
      <c r="I51" s="143" t="str">
        <f>IF(B51=0,"",VLOOKUP($B51,Activity!$A:$U,17,FALSE))</f>
        <v/>
      </c>
      <c r="J51" s="143" t="str">
        <f>IF(B51=0,"",IF(VLOOKUP($B51,Activity!$A:$U,20,FALSE)=0,"",VLOOKUP($B51,Activity!$A:$U,20,FALSE)))</f>
        <v/>
      </c>
      <c r="K51" s="143" t="str">
        <f>IF(B51=0,"",IF(VLOOKUP($B51,Activity!$A:$U,19,FALSE)=0,"",VLOOKUP($B51,Activity!$A:$U,19,FALSE)))</f>
        <v/>
      </c>
      <c r="L51" s="143" t="str">
        <f>IF(B51=0,"",IF(VLOOKUP($B51,Activity!$A:$U,20,FALSE)=0,"",VLOOKUP($B51,Activity!$A:$U,20,FALSE)))</f>
        <v/>
      </c>
      <c r="M51" s="143" t="str">
        <f>IF(B51=0,"",IF(VLOOKUP($B51,Activity!$A:$V,21,FALSE)=0,"",VLOOKUP($B51,Activity!$A:$V,21,FALSE)))</f>
        <v/>
      </c>
    </row>
    <row r="52" spans="1:13" x14ac:dyDescent="0.3">
      <c r="A52" s="143">
        <f t="shared" si="1"/>
        <v>46</v>
      </c>
      <c r="B52" s="143">
        <f>_xlfn.MAXIFS(Activity!A:A,Activity!D:D,A52,Activity!R:R,"Yes")</f>
        <v>0</v>
      </c>
      <c r="C52" s="143" t="str">
        <f>IF(B52=0,"",VLOOKUP($B52,Activity!$A:$U,18,FALSE))</f>
        <v/>
      </c>
      <c r="D52" s="143" t="str">
        <f>IF(B52=0,"",VLOOKUP($B52,Activity!$A:$U,8,FALSE))</f>
        <v/>
      </c>
      <c r="E52" s="143" t="str">
        <f>IF(B52=0,"",VLOOKUP($B52,Activity!$A:$U,6,FALSE))</f>
        <v/>
      </c>
      <c r="F52" s="143" t="str">
        <f>IF(B52=0,"",VLOOKUP($B52,Activity!$A:$U,7,FALSE))</f>
        <v/>
      </c>
      <c r="G52" s="143" t="str">
        <f>IF(B52=0,"",VLOOKUP($B52,Activity!$A:$U,8,FALSE))</f>
        <v/>
      </c>
      <c r="H52" s="144" t="str">
        <f>IF(B52=0,"",VLOOKUP($B52,Activity!$A:$U,16,FALSE))</f>
        <v/>
      </c>
      <c r="I52" s="143" t="str">
        <f>IF(B52=0,"",VLOOKUP($B52,Activity!$A:$U,17,FALSE))</f>
        <v/>
      </c>
      <c r="J52" s="143" t="str">
        <f>IF(B52=0,"",IF(VLOOKUP($B52,Activity!$A:$U,20,FALSE)=0,"",VLOOKUP($B52,Activity!$A:$U,20,FALSE)))</f>
        <v/>
      </c>
      <c r="K52" s="143" t="str">
        <f>IF(B52=0,"",IF(VLOOKUP($B52,Activity!$A:$U,19,FALSE)=0,"",VLOOKUP($B52,Activity!$A:$U,19,FALSE)))</f>
        <v/>
      </c>
      <c r="L52" s="143" t="str">
        <f>IF(B52=0,"",IF(VLOOKUP($B52,Activity!$A:$U,20,FALSE)=0,"",VLOOKUP($B52,Activity!$A:$U,20,FALSE)))</f>
        <v/>
      </c>
      <c r="M52" s="143" t="str">
        <f>IF(B52=0,"",IF(VLOOKUP($B52,Activity!$A:$V,21,FALSE)=0,"",VLOOKUP($B52,Activity!$A:$V,21,FALSE)))</f>
        <v/>
      </c>
    </row>
    <row r="53" spans="1:13" x14ac:dyDescent="0.3">
      <c r="A53" s="143">
        <f t="shared" si="1"/>
        <v>47</v>
      </c>
      <c r="B53" s="143">
        <f>_xlfn.MAXIFS(Activity!A:A,Activity!D:D,A53,Activity!R:R,"Yes")</f>
        <v>0</v>
      </c>
      <c r="C53" s="143" t="str">
        <f>IF(B53=0,"",VLOOKUP($B53,Activity!$A:$U,18,FALSE))</f>
        <v/>
      </c>
      <c r="D53" s="143" t="str">
        <f>IF(B53=0,"",VLOOKUP($B53,Activity!$A:$U,8,FALSE))</f>
        <v/>
      </c>
      <c r="E53" s="143" t="str">
        <f>IF(B53=0,"",VLOOKUP($B53,Activity!$A:$U,6,FALSE))</f>
        <v/>
      </c>
      <c r="F53" s="143" t="str">
        <f>IF(B53=0,"",VLOOKUP($B53,Activity!$A:$U,7,FALSE))</f>
        <v/>
      </c>
      <c r="G53" s="143" t="str">
        <f>IF(B53=0,"",VLOOKUP($B53,Activity!$A:$U,8,FALSE))</f>
        <v/>
      </c>
      <c r="H53" s="144" t="str">
        <f>IF(B53=0,"",VLOOKUP($B53,Activity!$A:$U,16,FALSE))</f>
        <v/>
      </c>
      <c r="I53" s="143" t="str">
        <f>IF(B53=0,"",VLOOKUP($B53,Activity!$A:$U,17,FALSE))</f>
        <v/>
      </c>
      <c r="J53" s="143" t="str">
        <f>IF(B53=0,"",IF(VLOOKUP($B53,Activity!$A:$U,20,FALSE)=0,"",VLOOKUP($B53,Activity!$A:$U,20,FALSE)))</f>
        <v/>
      </c>
      <c r="K53" s="143" t="str">
        <f>IF(B53=0,"",IF(VLOOKUP($B53,Activity!$A:$U,19,FALSE)=0,"",VLOOKUP($B53,Activity!$A:$U,19,FALSE)))</f>
        <v/>
      </c>
      <c r="L53" s="143" t="str">
        <f>IF(B53=0,"",IF(VLOOKUP($B53,Activity!$A:$U,20,FALSE)=0,"",VLOOKUP($B53,Activity!$A:$U,20,FALSE)))</f>
        <v/>
      </c>
      <c r="M53" s="143" t="str">
        <f>IF(B53=0,"",IF(VLOOKUP($B53,Activity!$A:$V,21,FALSE)=0,"",VLOOKUP($B53,Activity!$A:$V,21,FALSE)))</f>
        <v/>
      </c>
    </row>
    <row r="54" spans="1:13" x14ac:dyDescent="0.3">
      <c r="A54" s="143">
        <f t="shared" si="1"/>
        <v>48</v>
      </c>
      <c r="B54" s="143">
        <f>_xlfn.MAXIFS(Activity!A:A,Activity!D:D,A54,Activity!R:R,"Yes")</f>
        <v>0</v>
      </c>
      <c r="C54" s="143" t="str">
        <f>IF(B54=0,"",VLOOKUP($B54,Activity!$A:$U,18,FALSE))</f>
        <v/>
      </c>
      <c r="D54" s="143" t="str">
        <f>IF(B54=0,"",VLOOKUP($B54,Activity!$A:$U,8,FALSE))</f>
        <v/>
      </c>
      <c r="E54" s="143" t="str">
        <f>IF(B54=0,"",VLOOKUP($B54,Activity!$A:$U,6,FALSE))</f>
        <v/>
      </c>
      <c r="F54" s="143" t="str">
        <f>IF(B54=0,"",VLOOKUP($B54,Activity!$A:$U,7,FALSE))</f>
        <v/>
      </c>
      <c r="G54" s="143" t="str">
        <f>IF(B54=0,"",VLOOKUP($B54,Activity!$A:$U,8,FALSE))</f>
        <v/>
      </c>
      <c r="H54" s="144" t="str">
        <f>IF(B54=0,"",VLOOKUP($B54,Activity!$A:$U,16,FALSE))</f>
        <v/>
      </c>
      <c r="I54" s="143" t="str">
        <f>IF(B54=0,"",VLOOKUP($B54,Activity!$A:$U,17,FALSE))</f>
        <v/>
      </c>
      <c r="J54" s="143" t="str">
        <f>IF(B54=0,"",IF(VLOOKUP($B54,Activity!$A:$U,20,FALSE)=0,"",VLOOKUP($B54,Activity!$A:$U,20,FALSE)))</f>
        <v/>
      </c>
      <c r="K54" s="143" t="str">
        <f>IF(B54=0,"",IF(VLOOKUP($B54,Activity!$A:$U,19,FALSE)=0,"",VLOOKUP($B54,Activity!$A:$U,19,FALSE)))</f>
        <v/>
      </c>
      <c r="L54" s="143" t="str">
        <f>IF(B54=0,"",IF(VLOOKUP($B54,Activity!$A:$U,20,FALSE)=0,"",VLOOKUP($B54,Activity!$A:$U,20,FALSE)))</f>
        <v/>
      </c>
      <c r="M54" s="143" t="str">
        <f>IF(B54=0,"",IF(VLOOKUP($B54,Activity!$A:$V,21,FALSE)=0,"",VLOOKUP($B54,Activity!$A:$V,21,FALSE)))</f>
        <v/>
      </c>
    </row>
    <row r="55" spans="1:13" x14ac:dyDescent="0.3">
      <c r="A55" s="143">
        <f t="shared" si="1"/>
        <v>49</v>
      </c>
      <c r="B55" s="143">
        <f>_xlfn.MAXIFS(Activity!A:A,Activity!D:D,A55,Activity!R:R,"Yes")</f>
        <v>0</v>
      </c>
      <c r="C55" s="143" t="str">
        <f>IF(B55=0,"",VLOOKUP($B55,Activity!$A:$U,18,FALSE))</f>
        <v/>
      </c>
      <c r="D55" s="143" t="str">
        <f>IF(B55=0,"",VLOOKUP($B55,Activity!$A:$U,8,FALSE))</f>
        <v/>
      </c>
      <c r="E55" s="143" t="str">
        <f>IF(B55=0,"",VLOOKUP($B55,Activity!$A:$U,6,FALSE))</f>
        <v/>
      </c>
      <c r="F55" s="143" t="str">
        <f>IF(B55=0,"",VLOOKUP($B55,Activity!$A:$U,7,FALSE))</f>
        <v/>
      </c>
      <c r="G55" s="143" t="str">
        <f>IF(B55=0,"",VLOOKUP($B55,Activity!$A:$U,8,FALSE))</f>
        <v/>
      </c>
      <c r="H55" s="144" t="str">
        <f>IF(B55=0,"",VLOOKUP($B55,Activity!$A:$U,16,FALSE))</f>
        <v/>
      </c>
      <c r="I55" s="143" t="str">
        <f>IF(B55=0,"",VLOOKUP($B55,Activity!$A:$U,17,FALSE))</f>
        <v/>
      </c>
      <c r="J55" s="143" t="str">
        <f>IF(B55=0,"",IF(VLOOKUP($B55,Activity!$A:$U,20,FALSE)=0,"",VLOOKUP($B55,Activity!$A:$U,20,FALSE)))</f>
        <v/>
      </c>
      <c r="K55" s="143" t="str">
        <f>IF(B55=0,"",IF(VLOOKUP($B55,Activity!$A:$U,19,FALSE)=0,"",VLOOKUP($B55,Activity!$A:$U,19,FALSE)))</f>
        <v/>
      </c>
      <c r="L55" s="143" t="str">
        <f>IF(B55=0,"",IF(VLOOKUP($B55,Activity!$A:$U,20,FALSE)=0,"",VLOOKUP($B55,Activity!$A:$U,20,FALSE)))</f>
        <v/>
      </c>
      <c r="M55" s="143" t="str">
        <f>IF(B55=0,"",IF(VLOOKUP($B55,Activity!$A:$V,21,FALSE)=0,"",VLOOKUP($B55,Activity!$A:$V,21,FALSE)))</f>
        <v/>
      </c>
    </row>
    <row r="56" spans="1:13" x14ac:dyDescent="0.3">
      <c r="A56" s="143">
        <f t="shared" si="1"/>
        <v>50</v>
      </c>
      <c r="B56" s="143">
        <f>_xlfn.MAXIFS(Activity!A:A,Activity!D:D,A56,Activity!R:R,"Yes")</f>
        <v>0</v>
      </c>
      <c r="C56" s="143" t="str">
        <f>IF(B56=0,"",VLOOKUP($B56,Activity!$A:$U,18,FALSE))</f>
        <v/>
      </c>
      <c r="D56" s="143" t="str">
        <f>IF(B56=0,"",VLOOKUP($B56,Activity!$A:$U,8,FALSE))</f>
        <v/>
      </c>
      <c r="E56" s="143" t="str">
        <f>IF(B56=0,"",VLOOKUP($B56,Activity!$A:$U,6,FALSE))</f>
        <v/>
      </c>
      <c r="F56" s="143" t="str">
        <f>IF(B56=0,"",VLOOKUP($B56,Activity!$A:$U,7,FALSE))</f>
        <v/>
      </c>
      <c r="G56" s="143" t="str">
        <f>IF(B56=0,"",VLOOKUP($B56,Activity!$A:$U,8,FALSE))</f>
        <v/>
      </c>
      <c r="H56" s="144" t="str">
        <f>IF(B56=0,"",VLOOKUP($B56,Activity!$A:$U,16,FALSE))</f>
        <v/>
      </c>
      <c r="I56" s="143" t="str">
        <f>IF(B56=0,"",VLOOKUP($B56,Activity!$A:$U,17,FALSE))</f>
        <v/>
      </c>
      <c r="J56" s="143" t="str">
        <f>IF(B56=0,"",IF(VLOOKUP($B56,Activity!$A:$U,20,FALSE)=0,"",VLOOKUP($B56,Activity!$A:$U,20,FALSE)))</f>
        <v/>
      </c>
      <c r="K56" s="143" t="str">
        <f>IF(B56=0,"",IF(VLOOKUP($B56,Activity!$A:$U,19,FALSE)=0,"",VLOOKUP($B56,Activity!$A:$U,19,FALSE)))</f>
        <v/>
      </c>
      <c r="L56" s="143" t="str">
        <f>IF(B56=0,"",IF(VLOOKUP($B56,Activity!$A:$U,20,FALSE)=0,"",VLOOKUP($B56,Activity!$A:$U,20,FALSE)))</f>
        <v/>
      </c>
      <c r="M56" s="143" t="str">
        <f>IF(B56=0,"",IF(VLOOKUP($B56,Activity!$A:$V,21,FALSE)=0,"",VLOOKUP($B56,Activity!$A:$V,21,FALSE)))</f>
        <v/>
      </c>
    </row>
    <row r="57" spans="1:13" x14ac:dyDescent="0.3">
      <c r="A57" s="143">
        <f t="shared" si="1"/>
        <v>51</v>
      </c>
      <c r="B57" s="143">
        <f>_xlfn.MAXIFS(Activity!A:A,Activity!D:D,A57,Activity!R:R,"Yes")</f>
        <v>0</v>
      </c>
      <c r="C57" s="143" t="str">
        <f>IF(B57=0,"",VLOOKUP($B57,Activity!$A:$U,18,FALSE))</f>
        <v/>
      </c>
      <c r="D57" s="143" t="str">
        <f>IF(B57=0,"",VLOOKUP($B57,Activity!$A:$U,8,FALSE))</f>
        <v/>
      </c>
      <c r="E57" s="143" t="str">
        <f>IF(B57=0,"",VLOOKUP($B57,Activity!$A:$U,6,FALSE))</f>
        <v/>
      </c>
      <c r="F57" s="143" t="str">
        <f>IF(B57=0,"",VLOOKUP($B57,Activity!$A:$U,7,FALSE))</f>
        <v/>
      </c>
      <c r="G57" s="143" t="str">
        <f>IF(B57=0,"",VLOOKUP($B57,Activity!$A:$U,8,FALSE))</f>
        <v/>
      </c>
      <c r="H57" s="144" t="str">
        <f>IF(B57=0,"",VLOOKUP($B57,Activity!$A:$U,16,FALSE))</f>
        <v/>
      </c>
      <c r="I57" s="143" t="str">
        <f>IF(B57=0,"",VLOOKUP($B57,Activity!$A:$U,17,FALSE))</f>
        <v/>
      </c>
      <c r="J57" s="143" t="str">
        <f>IF(B57=0,"",IF(VLOOKUP($B57,Activity!$A:$U,20,FALSE)=0,"",VLOOKUP($B57,Activity!$A:$U,20,FALSE)))</f>
        <v/>
      </c>
      <c r="K57" s="143" t="str">
        <f>IF(B57=0,"",IF(VLOOKUP($B57,Activity!$A:$U,19,FALSE)=0,"",VLOOKUP($B57,Activity!$A:$U,19,FALSE)))</f>
        <v/>
      </c>
      <c r="L57" s="143" t="str">
        <f>IF(B57=0,"",IF(VLOOKUP($B57,Activity!$A:$U,20,FALSE)=0,"",VLOOKUP($B57,Activity!$A:$U,20,FALSE)))</f>
        <v/>
      </c>
      <c r="M57" s="143" t="str">
        <f>IF(B57=0,"",IF(VLOOKUP($B57,Activity!$A:$V,21,FALSE)=0,"",VLOOKUP($B57,Activity!$A:$V,21,FALSE)))</f>
        <v/>
      </c>
    </row>
    <row r="58" spans="1:13" x14ac:dyDescent="0.3">
      <c r="A58" s="143">
        <f t="shared" si="1"/>
        <v>52</v>
      </c>
      <c r="B58" s="143">
        <f>_xlfn.MAXIFS(Activity!A:A,Activity!D:D,A58,Activity!R:R,"Yes")</f>
        <v>0</v>
      </c>
      <c r="C58" s="143" t="str">
        <f>IF(B58=0,"",VLOOKUP($B58,Activity!$A:$U,18,FALSE))</f>
        <v/>
      </c>
      <c r="D58" s="143" t="str">
        <f>IF(B58=0,"",VLOOKUP($B58,Activity!$A:$U,8,FALSE))</f>
        <v/>
      </c>
      <c r="E58" s="143" t="str">
        <f>IF(B58=0,"",VLOOKUP($B58,Activity!$A:$U,6,FALSE))</f>
        <v/>
      </c>
      <c r="F58" s="143" t="str">
        <f>IF(B58=0,"",VLOOKUP($B58,Activity!$A:$U,7,FALSE))</f>
        <v/>
      </c>
      <c r="G58" s="143" t="str">
        <f>IF(B58=0,"",VLOOKUP($B58,Activity!$A:$U,8,FALSE))</f>
        <v/>
      </c>
      <c r="H58" s="144" t="str">
        <f>IF(B58=0,"",VLOOKUP($B58,Activity!$A:$U,16,FALSE))</f>
        <v/>
      </c>
      <c r="I58" s="143" t="str">
        <f>IF(B58=0,"",VLOOKUP($B58,Activity!$A:$U,17,FALSE))</f>
        <v/>
      </c>
      <c r="J58" s="143" t="str">
        <f>IF(B58=0,"",IF(VLOOKUP($B58,Activity!$A:$U,20,FALSE)=0,"",VLOOKUP($B58,Activity!$A:$U,20,FALSE)))</f>
        <v/>
      </c>
      <c r="K58" s="143" t="str">
        <f>IF(B58=0,"",IF(VLOOKUP($B58,Activity!$A:$U,19,FALSE)=0,"",VLOOKUP($B58,Activity!$A:$U,19,FALSE)))</f>
        <v/>
      </c>
      <c r="L58" s="143" t="str">
        <f>IF(B58=0,"",IF(VLOOKUP($B58,Activity!$A:$U,20,FALSE)=0,"",VLOOKUP($B58,Activity!$A:$U,20,FALSE)))</f>
        <v/>
      </c>
      <c r="M58" s="143" t="str">
        <f>IF(B58=0,"",IF(VLOOKUP($B58,Activity!$A:$V,21,FALSE)=0,"",VLOOKUP($B58,Activity!$A:$V,21,FALSE)))</f>
        <v/>
      </c>
    </row>
    <row r="59" spans="1:13" x14ac:dyDescent="0.3">
      <c r="A59" s="143">
        <f t="shared" si="1"/>
        <v>53</v>
      </c>
      <c r="B59" s="143">
        <f>_xlfn.MAXIFS(Activity!A:A,Activity!D:D,A59,Activity!R:R,"Yes")</f>
        <v>0</v>
      </c>
      <c r="C59" s="143" t="str">
        <f>IF(B59=0,"",VLOOKUP($B59,Activity!$A:$U,18,FALSE))</f>
        <v/>
      </c>
      <c r="D59" s="143" t="str">
        <f>IF(B59=0,"",VLOOKUP($B59,Activity!$A:$U,8,FALSE))</f>
        <v/>
      </c>
      <c r="E59" s="143" t="str">
        <f>IF(B59=0,"",VLOOKUP($B59,Activity!$A:$U,6,FALSE))</f>
        <v/>
      </c>
      <c r="F59" s="143" t="str">
        <f>IF(B59=0,"",VLOOKUP($B59,Activity!$A:$U,7,FALSE))</f>
        <v/>
      </c>
      <c r="G59" s="143" t="str">
        <f>IF(B59=0,"",VLOOKUP($B59,Activity!$A:$U,8,FALSE))</f>
        <v/>
      </c>
      <c r="H59" s="144" t="str">
        <f>IF(B59=0,"",VLOOKUP($B59,Activity!$A:$U,16,FALSE))</f>
        <v/>
      </c>
      <c r="I59" s="143" t="str">
        <f>IF(B59=0,"",VLOOKUP($B59,Activity!$A:$U,17,FALSE))</f>
        <v/>
      </c>
      <c r="J59" s="143" t="str">
        <f>IF(B59=0,"",IF(VLOOKUP($B59,Activity!$A:$U,20,FALSE)=0,"",VLOOKUP($B59,Activity!$A:$U,20,FALSE)))</f>
        <v/>
      </c>
      <c r="K59" s="143" t="str">
        <f>IF(B59=0,"",IF(VLOOKUP($B59,Activity!$A:$U,19,FALSE)=0,"",VLOOKUP($B59,Activity!$A:$U,19,FALSE)))</f>
        <v/>
      </c>
      <c r="L59" s="143" t="str">
        <f>IF(B59=0,"",IF(VLOOKUP($B59,Activity!$A:$U,20,FALSE)=0,"",VLOOKUP($B59,Activity!$A:$U,20,FALSE)))</f>
        <v/>
      </c>
      <c r="M59" s="143" t="str">
        <f>IF(B59=0,"",IF(VLOOKUP($B59,Activity!$A:$V,21,FALSE)=0,"",VLOOKUP($B59,Activity!$A:$V,21,FALSE)))</f>
        <v/>
      </c>
    </row>
    <row r="60" spans="1:13" x14ac:dyDescent="0.3">
      <c r="A60" s="143">
        <f t="shared" si="1"/>
        <v>54</v>
      </c>
      <c r="B60" s="143">
        <f>_xlfn.MAXIFS(Activity!A:A,Activity!D:D,A60,Activity!R:R,"Yes")</f>
        <v>0</v>
      </c>
      <c r="C60" s="143" t="str">
        <f>IF(B60=0,"",VLOOKUP($B60,Activity!$A:$U,18,FALSE))</f>
        <v/>
      </c>
      <c r="D60" s="143" t="str">
        <f>IF(B60=0,"",VLOOKUP($B60,Activity!$A:$U,8,FALSE))</f>
        <v/>
      </c>
      <c r="E60" s="143" t="str">
        <f>IF(B60=0,"",VLOOKUP($B60,Activity!$A:$U,6,FALSE))</f>
        <v/>
      </c>
      <c r="F60" s="143" t="str">
        <f>IF(B60=0,"",VLOOKUP($B60,Activity!$A:$U,7,FALSE))</f>
        <v/>
      </c>
      <c r="G60" s="143" t="str">
        <f>IF(B60=0,"",VLOOKUP($B60,Activity!$A:$U,8,FALSE))</f>
        <v/>
      </c>
      <c r="H60" s="144" t="str">
        <f>IF(B60=0,"",VLOOKUP($B60,Activity!$A:$U,16,FALSE))</f>
        <v/>
      </c>
      <c r="I60" s="143" t="str">
        <f>IF(B60=0,"",VLOOKUP($B60,Activity!$A:$U,17,FALSE))</f>
        <v/>
      </c>
      <c r="J60" s="143" t="str">
        <f>IF(B60=0,"",IF(VLOOKUP($B60,Activity!$A:$U,20,FALSE)=0,"",VLOOKUP($B60,Activity!$A:$U,20,FALSE)))</f>
        <v/>
      </c>
      <c r="K60" s="143" t="str">
        <f>IF(B60=0,"",IF(VLOOKUP($B60,Activity!$A:$U,19,FALSE)=0,"",VLOOKUP($B60,Activity!$A:$U,19,FALSE)))</f>
        <v/>
      </c>
      <c r="L60" s="143" t="str">
        <f>IF(B60=0,"",IF(VLOOKUP($B60,Activity!$A:$U,20,FALSE)=0,"",VLOOKUP($B60,Activity!$A:$U,20,FALSE)))</f>
        <v/>
      </c>
      <c r="M60" s="143" t="str">
        <f>IF(B60=0,"",IF(VLOOKUP($B60,Activity!$A:$V,21,FALSE)=0,"",VLOOKUP($B60,Activity!$A:$V,21,FALSE)))</f>
        <v/>
      </c>
    </row>
    <row r="61" spans="1:13" x14ac:dyDescent="0.3">
      <c r="A61" s="143">
        <f t="shared" si="1"/>
        <v>55</v>
      </c>
      <c r="B61" s="143">
        <f>_xlfn.MAXIFS(Activity!A:A,Activity!D:D,A61,Activity!R:R,"Yes")</f>
        <v>0</v>
      </c>
      <c r="C61" s="143" t="str">
        <f>IF(B61=0,"",VLOOKUP($B61,Activity!$A:$U,18,FALSE))</f>
        <v/>
      </c>
      <c r="D61" s="143" t="str">
        <f>IF(B61=0,"",VLOOKUP($B61,Activity!$A:$U,8,FALSE))</f>
        <v/>
      </c>
      <c r="E61" s="143" t="str">
        <f>IF(B61=0,"",VLOOKUP($B61,Activity!$A:$U,6,FALSE))</f>
        <v/>
      </c>
      <c r="F61" s="143" t="str">
        <f>IF(B61=0,"",VLOOKUP($B61,Activity!$A:$U,7,FALSE))</f>
        <v/>
      </c>
      <c r="G61" s="143" t="str">
        <f>IF(B61=0,"",VLOOKUP($B61,Activity!$A:$U,8,FALSE))</f>
        <v/>
      </c>
      <c r="H61" s="144" t="str">
        <f>IF(B61=0,"",VLOOKUP($B61,Activity!$A:$U,16,FALSE))</f>
        <v/>
      </c>
      <c r="I61" s="143" t="str">
        <f>IF(B61=0,"",VLOOKUP($B61,Activity!$A:$U,17,FALSE))</f>
        <v/>
      </c>
      <c r="J61" s="143" t="str">
        <f>IF(B61=0,"",IF(VLOOKUP($B61,Activity!$A:$U,20,FALSE)=0,"",VLOOKUP($B61,Activity!$A:$U,20,FALSE)))</f>
        <v/>
      </c>
      <c r="K61" s="143" t="str">
        <f>IF(B61=0,"",IF(VLOOKUP($B61,Activity!$A:$U,19,FALSE)=0,"",VLOOKUP($B61,Activity!$A:$U,19,FALSE)))</f>
        <v/>
      </c>
      <c r="L61" s="143" t="str">
        <f>IF(B61=0,"",IF(VLOOKUP($B61,Activity!$A:$U,20,FALSE)=0,"",VLOOKUP($B61,Activity!$A:$U,20,FALSE)))</f>
        <v/>
      </c>
      <c r="M61" s="143" t="str">
        <f>IF(B61=0,"",IF(VLOOKUP($B61,Activity!$A:$V,21,FALSE)=0,"",VLOOKUP($B61,Activity!$A:$V,21,FALSE)))</f>
        <v/>
      </c>
    </row>
    <row r="62" spans="1:13" x14ac:dyDescent="0.3">
      <c r="A62" s="143">
        <f t="shared" si="1"/>
        <v>56</v>
      </c>
      <c r="B62" s="143">
        <f>_xlfn.MAXIFS(Activity!A:A,Activity!D:D,A62,Activity!R:R,"Yes")</f>
        <v>0</v>
      </c>
      <c r="C62" s="143" t="str">
        <f>IF(B62=0,"",VLOOKUP($B62,Activity!$A:$U,18,FALSE))</f>
        <v/>
      </c>
      <c r="D62" s="143" t="str">
        <f>IF(B62=0,"",VLOOKUP($B62,Activity!$A:$U,8,FALSE))</f>
        <v/>
      </c>
      <c r="E62" s="143" t="str">
        <f>IF(B62=0,"",VLOOKUP($B62,Activity!$A:$U,6,FALSE))</f>
        <v/>
      </c>
      <c r="F62" s="143" t="str">
        <f>IF(B62=0,"",VLOOKUP($B62,Activity!$A:$U,7,FALSE))</f>
        <v/>
      </c>
      <c r="G62" s="143" t="str">
        <f>IF(B62=0,"",VLOOKUP($B62,Activity!$A:$U,8,FALSE))</f>
        <v/>
      </c>
      <c r="H62" s="144" t="str">
        <f>IF(B62=0,"",VLOOKUP($B62,Activity!$A:$U,16,FALSE))</f>
        <v/>
      </c>
      <c r="I62" s="143" t="str">
        <f>IF(B62=0,"",VLOOKUP($B62,Activity!$A:$U,17,FALSE))</f>
        <v/>
      </c>
      <c r="J62" s="143" t="str">
        <f>IF(B62=0,"",IF(VLOOKUP($B62,Activity!$A:$U,20,FALSE)=0,"",VLOOKUP($B62,Activity!$A:$U,20,FALSE)))</f>
        <v/>
      </c>
      <c r="K62" s="143" t="str">
        <f>IF(B62=0,"",IF(VLOOKUP($B62,Activity!$A:$U,19,FALSE)=0,"",VLOOKUP($B62,Activity!$A:$U,19,FALSE)))</f>
        <v/>
      </c>
      <c r="L62" s="143" t="str">
        <f>IF(B62=0,"",IF(VLOOKUP($B62,Activity!$A:$U,20,FALSE)=0,"",VLOOKUP($B62,Activity!$A:$U,20,FALSE)))</f>
        <v/>
      </c>
      <c r="M62" s="143" t="str">
        <f>IF(B62=0,"",IF(VLOOKUP($B62,Activity!$A:$V,21,FALSE)=0,"",VLOOKUP($B62,Activity!$A:$V,21,FALSE)))</f>
        <v/>
      </c>
    </row>
    <row r="63" spans="1:13" x14ac:dyDescent="0.3">
      <c r="A63" s="143">
        <f t="shared" si="1"/>
        <v>57</v>
      </c>
      <c r="B63" s="143">
        <f>_xlfn.MAXIFS(Activity!A:A,Activity!D:D,A63,Activity!R:R,"Yes")</f>
        <v>0</v>
      </c>
      <c r="C63" s="143" t="str">
        <f>IF(B63=0,"",VLOOKUP($B63,Activity!$A:$U,18,FALSE))</f>
        <v/>
      </c>
      <c r="D63" s="143" t="str">
        <f>IF(B63=0,"",VLOOKUP($B63,Activity!$A:$U,8,FALSE))</f>
        <v/>
      </c>
      <c r="E63" s="143" t="str">
        <f>IF(B63=0,"",VLOOKUP($B63,Activity!$A:$U,6,FALSE))</f>
        <v/>
      </c>
      <c r="F63" s="143" t="str">
        <f>IF(B63=0,"",VLOOKUP($B63,Activity!$A:$U,7,FALSE))</f>
        <v/>
      </c>
      <c r="G63" s="143" t="str">
        <f>IF(B63=0,"",VLOOKUP($B63,Activity!$A:$U,8,FALSE))</f>
        <v/>
      </c>
      <c r="H63" s="144" t="str">
        <f>IF(B63=0,"",VLOOKUP($B63,Activity!$A:$U,16,FALSE))</f>
        <v/>
      </c>
      <c r="I63" s="143" t="str">
        <f>IF(B63=0,"",VLOOKUP($B63,Activity!$A:$U,17,FALSE))</f>
        <v/>
      </c>
      <c r="J63" s="143" t="str">
        <f>IF(B63=0,"",IF(VLOOKUP($B63,Activity!$A:$U,20,FALSE)=0,"",VLOOKUP($B63,Activity!$A:$U,20,FALSE)))</f>
        <v/>
      </c>
      <c r="K63" s="143" t="str">
        <f>IF(B63=0,"",IF(VLOOKUP($B63,Activity!$A:$U,19,FALSE)=0,"",VLOOKUP($B63,Activity!$A:$U,19,FALSE)))</f>
        <v/>
      </c>
      <c r="L63" s="143" t="str">
        <f>IF(B63=0,"",IF(VLOOKUP($B63,Activity!$A:$U,20,FALSE)=0,"",VLOOKUP($B63,Activity!$A:$U,20,FALSE)))</f>
        <v/>
      </c>
      <c r="M63" s="143" t="str">
        <f>IF(B63=0,"",IF(VLOOKUP($B63,Activity!$A:$V,21,FALSE)=0,"",VLOOKUP($B63,Activity!$A:$V,21,FALSE)))</f>
        <v/>
      </c>
    </row>
    <row r="64" spans="1:13" x14ac:dyDescent="0.3">
      <c r="A64" s="143">
        <f t="shared" si="1"/>
        <v>58</v>
      </c>
      <c r="B64" s="143">
        <f>_xlfn.MAXIFS(Activity!A:A,Activity!D:D,A64,Activity!R:R,"Yes")</f>
        <v>0</v>
      </c>
      <c r="C64" s="143" t="str">
        <f>IF(B64=0,"",VLOOKUP($B64,Activity!$A:$U,18,FALSE))</f>
        <v/>
      </c>
      <c r="D64" s="143" t="str">
        <f>IF(B64=0,"",VLOOKUP($B64,Activity!$A:$U,8,FALSE))</f>
        <v/>
      </c>
      <c r="E64" s="143" t="str">
        <f>IF(B64=0,"",VLOOKUP($B64,Activity!$A:$U,6,FALSE))</f>
        <v/>
      </c>
      <c r="F64" s="143" t="str">
        <f>IF(B64=0,"",VLOOKUP($B64,Activity!$A:$U,7,FALSE))</f>
        <v/>
      </c>
      <c r="G64" s="143" t="str">
        <f>IF(B64=0,"",VLOOKUP($B64,Activity!$A:$U,8,FALSE))</f>
        <v/>
      </c>
      <c r="H64" s="144" t="str">
        <f>IF(B64=0,"",VLOOKUP($B64,Activity!$A:$U,16,FALSE))</f>
        <v/>
      </c>
      <c r="I64" s="143" t="str">
        <f>IF(B64=0,"",VLOOKUP($B64,Activity!$A:$U,17,FALSE))</f>
        <v/>
      </c>
      <c r="J64" s="143" t="str">
        <f>IF(B64=0,"",IF(VLOOKUP($B64,Activity!$A:$U,20,FALSE)=0,"",VLOOKUP($B64,Activity!$A:$U,20,FALSE)))</f>
        <v/>
      </c>
      <c r="K64" s="143" t="str">
        <f>IF(B64=0,"",IF(VLOOKUP($B64,Activity!$A:$U,19,FALSE)=0,"",VLOOKUP($B64,Activity!$A:$U,19,FALSE)))</f>
        <v/>
      </c>
      <c r="L64" s="143" t="str">
        <f>IF(B64=0,"",IF(VLOOKUP($B64,Activity!$A:$U,20,FALSE)=0,"",VLOOKUP($B64,Activity!$A:$U,20,FALSE)))</f>
        <v/>
      </c>
      <c r="M64" s="143" t="str">
        <f>IF(B64=0,"",IF(VLOOKUP($B64,Activity!$A:$V,21,FALSE)=0,"",VLOOKUP($B64,Activity!$A:$V,21,FALSE)))</f>
        <v/>
      </c>
    </row>
    <row r="65" spans="1:13" x14ac:dyDescent="0.3">
      <c r="A65" s="143">
        <f t="shared" si="1"/>
        <v>59</v>
      </c>
      <c r="B65" s="143">
        <f>_xlfn.MAXIFS(Activity!A:A,Activity!D:D,A65,Activity!R:R,"Yes")</f>
        <v>0</v>
      </c>
      <c r="C65" s="143" t="str">
        <f>IF(B65=0,"",VLOOKUP($B65,Activity!$A:$U,18,FALSE))</f>
        <v/>
      </c>
      <c r="D65" s="143" t="str">
        <f>IF(B65=0,"",VLOOKUP($B65,Activity!$A:$U,8,FALSE))</f>
        <v/>
      </c>
      <c r="E65" s="143" t="str">
        <f>IF(B65=0,"",VLOOKUP($B65,Activity!$A:$U,6,FALSE))</f>
        <v/>
      </c>
      <c r="F65" s="143" t="str">
        <f>IF(B65=0,"",VLOOKUP($B65,Activity!$A:$U,7,FALSE))</f>
        <v/>
      </c>
      <c r="G65" s="143" t="str">
        <f>IF(B65=0,"",VLOOKUP($B65,Activity!$A:$U,8,FALSE))</f>
        <v/>
      </c>
      <c r="H65" s="144" t="str">
        <f>IF(B65=0,"",VLOOKUP($B65,Activity!$A:$U,16,FALSE))</f>
        <v/>
      </c>
      <c r="I65" s="143" t="str">
        <f>IF(B65=0,"",VLOOKUP($B65,Activity!$A:$U,17,FALSE))</f>
        <v/>
      </c>
      <c r="J65" s="143" t="str">
        <f>IF(B65=0,"",IF(VLOOKUP($B65,Activity!$A:$U,20,FALSE)=0,"",VLOOKUP($B65,Activity!$A:$U,20,FALSE)))</f>
        <v/>
      </c>
      <c r="K65" s="143" t="str">
        <f>IF(B65=0,"",IF(VLOOKUP($B65,Activity!$A:$U,19,FALSE)=0,"",VLOOKUP($B65,Activity!$A:$U,19,FALSE)))</f>
        <v/>
      </c>
      <c r="L65" s="143" t="str">
        <f>IF(B65=0,"",IF(VLOOKUP($B65,Activity!$A:$U,20,FALSE)=0,"",VLOOKUP($B65,Activity!$A:$U,20,FALSE)))</f>
        <v/>
      </c>
      <c r="M65" s="143" t="str">
        <f>IF(B65=0,"",IF(VLOOKUP($B65,Activity!$A:$V,21,FALSE)=0,"",VLOOKUP($B65,Activity!$A:$V,21,FALSE)))</f>
        <v/>
      </c>
    </row>
    <row r="66" spans="1:13" x14ac:dyDescent="0.3">
      <c r="A66" s="143">
        <f t="shared" si="1"/>
        <v>60</v>
      </c>
      <c r="B66" s="143">
        <f>_xlfn.MAXIFS(Activity!A:A,Activity!D:D,A66,Activity!R:R,"Yes")</f>
        <v>0</v>
      </c>
      <c r="C66" s="143" t="str">
        <f>IF(B66=0,"",VLOOKUP($B66,Activity!$A:$U,18,FALSE))</f>
        <v/>
      </c>
      <c r="D66" s="143" t="str">
        <f>IF(B66=0,"",VLOOKUP($B66,Activity!$A:$U,8,FALSE))</f>
        <v/>
      </c>
      <c r="E66" s="143" t="str">
        <f>IF(B66=0,"",VLOOKUP($B66,Activity!$A:$U,6,FALSE))</f>
        <v/>
      </c>
      <c r="F66" s="143" t="str">
        <f>IF(B66=0,"",VLOOKUP($B66,Activity!$A:$U,7,FALSE))</f>
        <v/>
      </c>
      <c r="G66" s="143" t="str">
        <f>IF(B66=0,"",VLOOKUP($B66,Activity!$A:$U,8,FALSE))</f>
        <v/>
      </c>
      <c r="H66" s="144" t="str">
        <f>IF(B66=0,"",VLOOKUP($B66,Activity!$A:$U,16,FALSE))</f>
        <v/>
      </c>
      <c r="I66" s="143" t="str">
        <f>IF(B66=0,"",VLOOKUP($B66,Activity!$A:$U,17,FALSE))</f>
        <v/>
      </c>
      <c r="J66" s="143" t="str">
        <f>IF(B66=0,"",IF(VLOOKUP($B66,Activity!$A:$U,20,FALSE)=0,"",VLOOKUP($B66,Activity!$A:$U,20,FALSE)))</f>
        <v/>
      </c>
      <c r="K66" s="143" t="str">
        <f>IF(B66=0,"",IF(VLOOKUP($B66,Activity!$A:$U,19,FALSE)=0,"",VLOOKUP($B66,Activity!$A:$U,19,FALSE)))</f>
        <v/>
      </c>
      <c r="L66" s="143" t="str">
        <f>IF(B66=0,"",IF(VLOOKUP($B66,Activity!$A:$U,20,FALSE)=0,"",VLOOKUP($B66,Activity!$A:$U,20,FALSE)))</f>
        <v/>
      </c>
      <c r="M66" s="143" t="str">
        <f>IF(B66=0,"",IF(VLOOKUP($B66,Activity!$A:$V,21,FALSE)=0,"",VLOOKUP($B66,Activity!$A:$V,21,FALSE)))</f>
        <v/>
      </c>
    </row>
    <row r="67" spans="1:13" x14ac:dyDescent="0.3">
      <c r="A67" s="143">
        <f t="shared" si="1"/>
        <v>61</v>
      </c>
      <c r="B67" s="143">
        <f>_xlfn.MAXIFS(Activity!A:A,Activity!D:D,A67,Activity!R:R,"Yes")</f>
        <v>0</v>
      </c>
      <c r="C67" s="143" t="str">
        <f>IF(B67=0,"",VLOOKUP($B67,Activity!$A:$U,18,FALSE))</f>
        <v/>
      </c>
      <c r="D67" s="143" t="str">
        <f>IF(B67=0,"",VLOOKUP($B67,Activity!$A:$U,8,FALSE))</f>
        <v/>
      </c>
      <c r="E67" s="143" t="str">
        <f>IF(B67=0,"",VLOOKUP($B67,Activity!$A:$U,6,FALSE))</f>
        <v/>
      </c>
      <c r="F67" s="143" t="str">
        <f>IF(B67=0,"",VLOOKUP($B67,Activity!$A:$U,7,FALSE))</f>
        <v/>
      </c>
      <c r="G67" s="143" t="str">
        <f>IF(B67=0,"",VLOOKUP($B67,Activity!$A:$U,8,FALSE))</f>
        <v/>
      </c>
      <c r="H67" s="144" t="str">
        <f>IF(B67=0,"",VLOOKUP($B67,Activity!$A:$U,16,FALSE))</f>
        <v/>
      </c>
      <c r="I67" s="143" t="str">
        <f>IF(B67=0,"",VLOOKUP($B67,Activity!$A:$U,17,FALSE))</f>
        <v/>
      </c>
      <c r="J67" s="143" t="str">
        <f>IF(B67=0,"",IF(VLOOKUP($B67,Activity!$A:$U,20,FALSE)=0,"",VLOOKUP($B67,Activity!$A:$U,20,FALSE)))</f>
        <v/>
      </c>
      <c r="K67" s="143" t="str">
        <f>IF(B67=0,"",IF(VLOOKUP($B67,Activity!$A:$U,19,FALSE)=0,"",VLOOKUP($B67,Activity!$A:$U,19,FALSE)))</f>
        <v/>
      </c>
      <c r="L67" s="143" t="str">
        <f>IF(B67=0,"",IF(VLOOKUP($B67,Activity!$A:$U,20,FALSE)=0,"",VLOOKUP($B67,Activity!$A:$U,20,FALSE)))</f>
        <v/>
      </c>
      <c r="M67" s="143" t="str">
        <f>IF(B67=0,"",IF(VLOOKUP($B67,Activity!$A:$V,21,FALSE)=0,"",VLOOKUP($B67,Activity!$A:$V,21,FALSE)))</f>
        <v/>
      </c>
    </row>
    <row r="68" spans="1:13" x14ac:dyDescent="0.3">
      <c r="A68" s="143">
        <f t="shared" si="1"/>
        <v>62</v>
      </c>
      <c r="B68" s="143">
        <f>_xlfn.MAXIFS(Activity!A:A,Activity!D:D,A68,Activity!R:R,"Yes")</f>
        <v>0</v>
      </c>
      <c r="C68" s="143" t="str">
        <f>IF(B68=0,"",VLOOKUP($B68,Activity!$A:$U,18,FALSE))</f>
        <v/>
      </c>
      <c r="D68" s="143" t="str">
        <f>IF(B68=0,"",VLOOKUP($B68,Activity!$A:$U,8,FALSE))</f>
        <v/>
      </c>
      <c r="E68" s="143" t="str">
        <f>IF(B68=0,"",VLOOKUP($B68,Activity!$A:$U,6,FALSE))</f>
        <v/>
      </c>
      <c r="F68" s="143" t="str">
        <f>IF(B68=0,"",VLOOKUP($B68,Activity!$A:$U,7,FALSE))</f>
        <v/>
      </c>
      <c r="G68" s="143" t="str">
        <f>IF(B68=0,"",VLOOKUP($B68,Activity!$A:$U,8,FALSE))</f>
        <v/>
      </c>
      <c r="H68" s="144" t="str">
        <f>IF(B68=0,"",VLOOKUP($B68,Activity!$A:$U,16,FALSE))</f>
        <v/>
      </c>
      <c r="I68" s="143" t="str">
        <f>IF(B68=0,"",VLOOKUP($B68,Activity!$A:$U,17,FALSE))</f>
        <v/>
      </c>
      <c r="J68" s="143" t="str">
        <f>IF(B68=0,"",IF(VLOOKUP($B68,Activity!$A:$U,20,FALSE)=0,"",VLOOKUP($B68,Activity!$A:$U,20,FALSE)))</f>
        <v/>
      </c>
      <c r="K68" s="143" t="str">
        <f>IF(B68=0,"",IF(VLOOKUP($B68,Activity!$A:$U,19,FALSE)=0,"",VLOOKUP($B68,Activity!$A:$U,19,FALSE)))</f>
        <v/>
      </c>
      <c r="L68" s="143" t="str">
        <f>IF(B68=0,"",IF(VLOOKUP($B68,Activity!$A:$U,20,FALSE)=0,"",VLOOKUP($B68,Activity!$A:$U,20,FALSE)))</f>
        <v/>
      </c>
      <c r="M68" s="143" t="str">
        <f>IF(B68=0,"",IF(VLOOKUP($B68,Activity!$A:$V,21,FALSE)=0,"",VLOOKUP($B68,Activity!$A:$V,21,FALSE)))</f>
        <v/>
      </c>
    </row>
    <row r="69" spans="1:13" x14ac:dyDescent="0.3">
      <c r="A69" s="143">
        <f t="shared" si="1"/>
        <v>63</v>
      </c>
      <c r="B69" s="143">
        <f>_xlfn.MAXIFS(Activity!A:A,Activity!D:D,A69,Activity!R:R,"Yes")</f>
        <v>0</v>
      </c>
      <c r="C69" s="143" t="str">
        <f>IF(B69=0,"",VLOOKUP($B69,Activity!$A:$U,18,FALSE))</f>
        <v/>
      </c>
      <c r="D69" s="143" t="str">
        <f>IF(B69=0,"",VLOOKUP($B69,Activity!$A:$U,8,FALSE))</f>
        <v/>
      </c>
      <c r="E69" s="143" t="str">
        <f>IF(B69=0,"",VLOOKUP($B69,Activity!$A:$U,6,FALSE))</f>
        <v/>
      </c>
      <c r="F69" s="143" t="str">
        <f>IF(B69=0,"",VLOOKUP($B69,Activity!$A:$U,7,FALSE))</f>
        <v/>
      </c>
      <c r="G69" s="143" t="str">
        <f>IF(B69=0,"",VLOOKUP($B69,Activity!$A:$U,8,FALSE))</f>
        <v/>
      </c>
      <c r="H69" s="144" t="str">
        <f>IF(B69=0,"",VLOOKUP($B69,Activity!$A:$U,16,FALSE))</f>
        <v/>
      </c>
      <c r="I69" s="143" t="str">
        <f>IF(B69=0,"",VLOOKUP($B69,Activity!$A:$U,17,FALSE))</f>
        <v/>
      </c>
      <c r="J69" s="143" t="str">
        <f>IF(B69=0,"",IF(VLOOKUP($B69,Activity!$A:$U,20,FALSE)=0,"",VLOOKUP($B69,Activity!$A:$U,20,FALSE)))</f>
        <v/>
      </c>
      <c r="K69" s="143" t="str">
        <f>IF(B69=0,"",IF(VLOOKUP($B69,Activity!$A:$U,19,FALSE)=0,"",VLOOKUP($B69,Activity!$A:$U,19,FALSE)))</f>
        <v/>
      </c>
      <c r="L69" s="143" t="str">
        <f>IF(B69=0,"",IF(VLOOKUP($B69,Activity!$A:$U,20,FALSE)=0,"",VLOOKUP($B69,Activity!$A:$U,20,FALSE)))</f>
        <v/>
      </c>
      <c r="M69" s="143" t="str">
        <f>IF(B69=0,"",IF(VLOOKUP($B69,Activity!$A:$V,21,FALSE)=0,"",VLOOKUP($B69,Activity!$A:$V,21,FALSE)))</f>
        <v/>
      </c>
    </row>
    <row r="70" spans="1:13" x14ac:dyDescent="0.3">
      <c r="A70" s="143">
        <f t="shared" si="1"/>
        <v>64</v>
      </c>
      <c r="B70" s="143">
        <f>_xlfn.MAXIFS(Activity!A:A,Activity!D:D,A70,Activity!R:R,"Yes")</f>
        <v>0</v>
      </c>
      <c r="C70" s="143" t="str">
        <f>IF(B70=0,"",VLOOKUP($B70,Activity!$A:$U,18,FALSE))</f>
        <v/>
      </c>
      <c r="D70" s="143" t="str">
        <f>IF(B70=0,"",VLOOKUP($B70,Activity!$A:$U,8,FALSE))</f>
        <v/>
      </c>
      <c r="E70" s="143" t="str">
        <f>IF(B70=0,"",VLOOKUP($B70,Activity!$A:$U,6,FALSE))</f>
        <v/>
      </c>
      <c r="F70" s="143" t="str">
        <f>IF(B70=0,"",VLOOKUP($B70,Activity!$A:$U,7,FALSE))</f>
        <v/>
      </c>
      <c r="G70" s="143" t="str">
        <f>IF(B70=0,"",VLOOKUP($B70,Activity!$A:$U,8,FALSE))</f>
        <v/>
      </c>
      <c r="H70" s="144" t="str">
        <f>IF(B70=0,"",VLOOKUP($B70,Activity!$A:$U,16,FALSE))</f>
        <v/>
      </c>
      <c r="I70" s="143" t="str">
        <f>IF(B70=0,"",VLOOKUP($B70,Activity!$A:$U,17,FALSE))</f>
        <v/>
      </c>
      <c r="J70" s="143" t="str">
        <f>IF(B70=0,"",IF(VLOOKUP($B70,Activity!$A:$U,20,FALSE)=0,"",VLOOKUP($B70,Activity!$A:$U,20,FALSE)))</f>
        <v/>
      </c>
      <c r="K70" s="143" t="str">
        <f>IF(B70=0,"",IF(VLOOKUP($B70,Activity!$A:$U,19,FALSE)=0,"",VLOOKUP($B70,Activity!$A:$U,19,FALSE)))</f>
        <v/>
      </c>
      <c r="L70" s="143" t="str">
        <f>IF(B70=0,"",IF(VLOOKUP($B70,Activity!$A:$U,20,FALSE)=0,"",VLOOKUP($B70,Activity!$A:$U,20,FALSE)))</f>
        <v/>
      </c>
      <c r="M70" s="143" t="str">
        <f>IF(B70=0,"",IF(VLOOKUP($B70,Activity!$A:$V,21,FALSE)=0,"",VLOOKUP($B70,Activity!$A:$V,21,FALSE)))</f>
        <v/>
      </c>
    </row>
    <row r="71" spans="1:13" x14ac:dyDescent="0.3">
      <c r="A71" s="143">
        <f t="shared" si="1"/>
        <v>65</v>
      </c>
      <c r="B71" s="143">
        <f>_xlfn.MAXIFS(Activity!A:A,Activity!D:D,A71,Activity!R:R,"Yes")</f>
        <v>0</v>
      </c>
      <c r="C71" s="143" t="str">
        <f>IF(B71=0,"",VLOOKUP($B71,Activity!$A:$U,18,FALSE))</f>
        <v/>
      </c>
      <c r="D71" s="143" t="str">
        <f>IF(B71=0,"",VLOOKUP($B71,Activity!$A:$U,8,FALSE))</f>
        <v/>
      </c>
      <c r="E71" s="143" t="str">
        <f>IF(B71=0,"",VLOOKUP($B71,Activity!$A:$U,6,FALSE))</f>
        <v/>
      </c>
      <c r="F71" s="143" t="str">
        <f>IF(B71=0,"",VLOOKUP($B71,Activity!$A:$U,7,FALSE))</f>
        <v/>
      </c>
      <c r="G71" s="143" t="str">
        <f>IF(B71=0,"",VLOOKUP($B71,Activity!$A:$U,8,FALSE))</f>
        <v/>
      </c>
      <c r="H71" s="144" t="str">
        <f>IF(B71=0,"",VLOOKUP($B71,Activity!$A:$U,16,FALSE))</f>
        <v/>
      </c>
      <c r="I71" s="143" t="str">
        <f>IF(B71=0,"",VLOOKUP($B71,Activity!$A:$U,17,FALSE))</f>
        <v/>
      </c>
      <c r="J71" s="143" t="str">
        <f>IF(B71=0,"",IF(VLOOKUP($B71,Activity!$A:$U,20,FALSE)=0,"",VLOOKUP($B71,Activity!$A:$U,20,FALSE)))</f>
        <v/>
      </c>
      <c r="K71" s="143" t="str">
        <f>IF(B71=0,"",IF(VLOOKUP($B71,Activity!$A:$U,19,FALSE)=0,"",VLOOKUP($B71,Activity!$A:$U,19,FALSE)))</f>
        <v/>
      </c>
      <c r="L71" s="143" t="str">
        <f>IF(B71=0,"",IF(VLOOKUP($B71,Activity!$A:$U,20,FALSE)=0,"",VLOOKUP($B71,Activity!$A:$U,20,FALSE)))</f>
        <v/>
      </c>
      <c r="M71" s="143" t="str">
        <f>IF(B71=0,"",IF(VLOOKUP($B71,Activity!$A:$V,21,FALSE)=0,"",VLOOKUP($B71,Activity!$A:$V,21,FALSE)))</f>
        <v/>
      </c>
    </row>
    <row r="72" spans="1:13" x14ac:dyDescent="0.3">
      <c r="A72" s="143">
        <f t="shared" si="1"/>
        <v>66</v>
      </c>
      <c r="B72" s="143">
        <f>_xlfn.MAXIFS(Activity!A:A,Activity!D:D,A72,Activity!R:R,"Yes")</f>
        <v>0</v>
      </c>
      <c r="C72" s="143" t="str">
        <f>IF(B72=0,"",VLOOKUP($B72,Activity!$A:$U,18,FALSE))</f>
        <v/>
      </c>
      <c r="D72" s="143" t="str">
        <f>IF(B72=0,"",VLOOKUP($B72,Activity!$A:$U,8,FALSE))</f>
        <v/>
      </c>
      <c r="E72" s="143" t="str">
        <f>IF(B72=0,"",VLOOKUP($B72,Activity!$A:$U,6,FALSE))</f>
        <v/>
      </c>
      <c r="F72" s="143" t="str">
        <f>IF(B72=0,"",VLOOKUP($B72,Activity!$A:$U,7,FALSE))</f>
        <v/>
      </c>
      <c r="G72" s="143" t="str">
        <f>IF(B72=0,"",VLOOKUP($B72,Activity!$A:$U,8,FALSE))</f>
        <v/>
      </c>
      <c r="H72" s="144" t="str">
        <f>IF(B72=0,"",VLOOKUP($B72,Activity!$A:$U,16,FALSE))</f>
        <v/>
      </c>
      <c r="I72" s="143" t="str">
        <f>IF(B72=0,"",VLOOKUP($B72,Activity!$A:$U,17,FALSE))</f>
        <v/>
      </c>
      <c r="J72" s="143" t="str">
        <f>IF(B72=0,"",IF(VLOOKUP($B72,Activity!$A:$U,20,FALSE)=0,"",VLOOKUP($B72,Activity!$A:$U,20,FALSE)))</f>
        <v/>
      </c>
      <c r="K72" s="143" t="str">
        <f>IF(B72=0,"",IF(VLOOKUP($B72,Activity!$A:$U,19,FALSE)=0,"",VLOOKUP($B72,Activity!$A:$U,19,FALSE)))</f>
        <v/>
      </c>
      <c r="L72" s="143" t="str">
        <f>IF(B72=0,"",IF(VLOOKUP($B72,Activity!$A:$U,20,FALSE)=0,"",VLOOKUP($B72,Activity!$A:$U,20,FALSE)))</f>
        <v/>
      </c>
      <c r="M72" s="143" t="str">
        <f>IF(B72=0,"",IF(VLOOKUP($B72,Activity!$A:$V,21,FALSE)=0,"",VLOOKUP($B72,Activity!$A:$V,21,FALSE)))</f>
        <v/>
      </c>
    </row>
    <row r="73" spans="1:13" x14ac:dyDescent="0.3">
      <c r="A73" s="143">
        <f t="shared" si="1"/>
        <v>67</v>
      </c>
      <c r="B73" s="143">
        <f>_xlfn.MAXIFS(Activity!A:A,Activity!D:D,A73,Activity!R:R,"Yes")</f>
        <v>0</v>
      </c>
      <c r="C73" s="143" t="str">
        <f>IF(B73=0,"",VLOOKUP($B73,Activity!$A:$U,18,FALSE))</f>
        <v/>
      </c>
      <c r="D73" s="143" t="str">
        <f>IF(B73=0,"",VLOOKUP($B73,Activity!$A:$U,8,FALSE))</f>
        <v/>
      </c>
      <c r="E73" s="143" t="str">
        <f>IF(B73=0,"",VLOOKUP($B73,Activity!$A:$U,6,FALSE))</f>
        <v/>
      </c>
      <c r="F73" s="143" t="str">
        <f>IF(B73=0,"",VLOOKUP($B73,Activity!$A:$U,7,FALSE))</f>
        <v/>
      </c>
      <c r="G73" s="143" t="str">
        <f>IF(B73=0,"",VLOOKUP($B73,Activity!$A:$U,8,FALSE))</f>
        <v/>
      </c>
      <c r="H73" s="144" t="str">
        <f>IF(B73=0,"",VLOOKUP($B73,Activity!$A:$U,16,FALSE))</f>
        <v/>
      </c>
      <c r="I73" s="143" t="str">
        <f>IF(B73=0,"",VLOOKUP($B73,Activity!$A:$U,17,FALSE))</f>
        <v/>
      </c>
      <c r="J73" s="143" t="str">
        <f>IF(B73=0,"",IF(VLOOKUP($B73,Activity!$A:$U,20,FALSE)=0,"",VLOOKUP($B73,Activity!$A:$U,20,FALSE)))</f>
        <v/>
      </c>
      <c r="K73" s="143" t="str">
        <f>IF(B73=0,"",IF(VLOOKUP($B73,Activity!$A:$U,19,FALSE)=0,"",VLOOKUP($B73,Activity!$A:$U,19,FALSE)))</f>
        <v/>
      </c>
      <c r="L73" s="143" t="str">
        <f>IF(B73=0,"",IF(VLOOKUP($B73,Activity!$A:$U,20,FALSE)=0,"",VLOOKUP($B73,Activity!$A:$U,20,FALSE)))</f>
        <v/>
      </c>
      <c r="M73" s="143" t="str">
        <f>IF(B73=0,"",IF(VLOOKUP($B73,Activity!$A:$V,21,FALSE)=0,"",VLOOKUP($B73,Activity!$A:$V,21,FALSE)))</f>
        <v/>
      </c>
    </row>
    <row r="74" spans="1:13" x14ac:dyDescent="0.3">
      <c r="A74" s="143">
        <f t="shared" si="1"/>
        <v>68</v>
      </c>
      <c r="B74" s="143">
        <f>_xlfn.MAXIFS(Activity!A:A,Activity!D:D,A74,Activity!R:R,"Yes")</f>
        <v>0</v>
      </c>
      <c r="C74" s="143" t="str">
        <f>IF(B74=0,"",VLOOKUP($B74,Activity!$A:$U,18,FALSE))</f>
        <v/>
      </c>
      <c r="D74" s="143" t="str">
        <f>IF(B74=0,"",VLOOKUP($B74,Activity!$A:$U,8,FALSE))</f>
        <v/>
      </c>
      <c r="E74" s="143" t="str">
        <f>IF(B74=0,"",VLOOKUP($B74,Activity!$A:$U,6,FALSE))</f>
        <v/>
      </c>
      <c r="F74" s="143" t="str">
        <f>IF(B74=0,"",VLOOKUP($B74,Activity!$A:$U,7,FALSE))</f>
        <v/>
      </c>
      <c r="G74" s="143" t="str">
        <f>IF(B74=0,"",VLOOKUP($B74,Activity!$A:$U,8,FALSE))</f>
        <v/>
      </c>
      <c r="H74" s="144" t="str">
        <f>IF(B74=0,"",VLOOKUP($B74,Activity!$A:$U,16,FALSE))</f>
        <v/>
      </c>
      <c r="I74" s="143" t="str">
        <f>IF(B74=0,"",VLOOKUP($B74,Activity!$A:$U,17,FALSE))</f>
        <v/>
      </c>
      <c r="J74" s="143" t="str">
        <f>IF(B74=0,"",IF(VLOOKUP($B74,Activity!$A:$U,20,FALSE)=0,"",VLOOKUP($B74,Activity!$A:$U,20,FALSE)))</f>
        <v/>
      </c>
      <c r="K74" s="143" t="str">
        <f>IF(B74=0,"",IF(VLOOKUP($B74,Activity!$A:$U,19,FALSE)=0,"",VLOOKUP($B74,Activity!$A:$U,19,FALSE)))</f>
        <v/>
      </c>
      <c r="L74" s="143" t="str">
        <f>IF(B74=0,"",IF(VLOOKUP($B74,Activity!$A:$U,20,FALSE)=0,"",VLOOKUP($B74,Activity!$A:$U,20,FALSE)))</f>
        <v/>
      </c>
      <c r="M74" s="143" t="str">
        <f>IF(B74=0,"",IF(VLOOKUP($B74,Activity!$A:$V,21,FALSE)=0,"",VLOOKUP($B74,Activity!$A:$V,21,FALSE)))</f>
        <v/>
      </c>
    </row>
    <row r="75" spans="1:13" x14ac:dyDescent="0.3">
      <c r="A75" s="143">
        <f t="shared" si="1"/>
        <v>69</v>
      </c>
      <c r="B75" s="143">
        <f>_xlfn.MAXIFS(Activity!A:A,Activity!D:D,A75,Activity!R:R,"Yes")</f>
        <v>0</v>
      </c>
      <c r="C75" s="143" t="str">
        <f>IF(B75=0,"",VLOOKUP($B75,Activity!$A:$U,18,FALSE))</f>
        <v/>
      </c>
      <c r="D75" s="143" t="str">
        <f>IF(B75=0,"",VLOOKUP($B75,Activity!$A:$U,8,FALSE))</f>
        <v/>
      </c>
      <c r="E75" s="143" t="str">
        <f>IF(B75=0,"",VLOOKUP($B75,Activity!$A:$U,6,FALSE))</f>
        <v/>
      </c>
      <c r="F75" s="143" t="str">
        <f>IF(B75=0,"",VLOOKUP($B75,Activity!$A:$U,7,FALSE))</f>
        <v/>
      </c>
      <c r="G75" s="143" t="str">
        <f>IF(B75=0,"",VLOOKUP($B75,Activity!$A:$U,8,FALSE))</f>
        <v/>
      </c>
      <c r="H75" s="144" t="str">
        <f>IF(B75=0,"",VLOOKUP($B75,Activity!$A:$U,16,FALSE))</f>
        <v/>
      </c>
      <c r="I75" s="143" t="str">
        <f>IF(B75=0,"",VLOOKUP($B75,Activity!$A:$U,17,FALSE))</f>
        <v/>
      </c>
      <c r="J75" s="143" t="str">
        <f>IF(B75=0,"",IF(VLOOKUP($B75,Activity!$A:$U,20,FALSE)=0,"",VLOOKUP($B75,Activity!$A:$U,20,FALSE)))</f>
        <v/>
      </c>
      <c r="K75" s="143" t="str">
        <f>IF(B75=0,"",IF(VLOOKUP($B75,Activity!$A:$U,19,FALSE)=0,"",VLOOKUP($B75,Activity!$A:$U,19,FALSE)))</f>
        <v/>
      </c>
      <c r="L75" s="143" t="str">
        <f>IF(B75=0,"",IF(VLOOKUP($B75,Activity!$A:$U,20,FALSE)=0,"",VLOOKUP($B75,Activity!$A:$U,20,FALSE)))</f>
        <v/>
      </c>
      <c r="M75" s="143" t="str">
        <f>IF(B75=0,"",IF(VLOOKUP($B75,Activity!$A:$V,21,FALSE)=0,"",VLOOKUP($B75,Activity!$A:$V,21,FALSE)))</f>
        <v/>
      </c>
    </row>
    <row r="76" spans="1:13" x14ac:dyDescent="0.3">
      <c r="A76" s="143">
        <f t="shared" si="1"/>
        <v>70</v>
      </c>
      <c r="B76" s="143">
        <f>_xlfn.MAXIFS(Activity!A:A,Activity!D:D,A76,Activity!R:R,"Yes")</f>
        <v>0</v>
      </c>
      <c r="C76" s="143" t="str">
        <f>IF(B76=0,"",VLOOKUP($B76,Activity!$A:$U,18,FALSE))</f>
        <v/>
      </c>
      <c r="D76" s="143" t="str">
        <f>IF(B76=0,"",VLOOKUP($B76,Activity!$A:$U,8,FALSE))</f>
        <v/>
      </c>
      <c r="E76" s="143" t="str">
        <f>IF(B76=0,"",VLOOKUP($B76,Activity!$A:$U,6,FALSE))</f>
        <v/>
      </c>
      <c r="F76" s="143" t="str">
        <f>IF(B76=0,"",VLOOKUP($B76,Activity!$A:$U,7,FALSE))</f>
        <v/>
      </c>
      <c r="G76" s="143" t="str">
        <f>IF(B76=0,"",VLOOKUP($B76,Activity!$A:$U,8,FALSE))</f>
        <v/>
      </c>
      <c r="H76" s="144" t="str">
        <f>IF(B76=0,"",VLOOKUP($B76,Activity!$A:$U,16,FALSE))</f>
        <v/>
      </c>
      <c r="I76" s="143" t="str">
        <f>IF(B76=0,"",VLOOKUP($B76,Activity!$A:$U,17,FALSE))</f>
        <v/>
      </c>
      <c r="J76" s="143" t="str">
        <f>IF(B76=0,"",IF(VLOOKUP($B76,Activity!$A:$U,20,FALSE)=0,"",VLOOKUP($B76,Activity!$A:$U,20,FALSE)))</f>
        <v/>
      </c>
      <c r="K76" s="143" t="str">
        <f>IF(B76=0,"",IF(VLOOKUP($B76,Activity!$A:$U,19,FALSE)=0,"",VLOOKUP($B76,Activity!$A:$U,19,FALSE)))</f>
        <v/>
      </c>
      <c r="L76" s="143" t="str">
        <f>IF(B76=0,"",IF(VLOOKUP($B76,Activity!$A:$U,20,FALSE)=0,"",VLOOKUP($B76,Activity!$A:$U,20,FALSE)))</f>
        <v/>
      </c>
      <c r="M76" s="143" t="str">
        <f>IF(B76=0,"",IF(VLOOKUP($B76,Activity!$A:$V,21,FALSE)=0,"",VLOOKUP($B76,Activity!$A:$V,21,FALSE)))</f>
        <v/>
      </c>
    </row>
    <row r="77" spans="1:13" x14ac:dyDescent="0.3">
      <c r="A77" s="143">
        <f t="shared" si="1"/>
        <v>71</v>
      </c>
      <c r="B77" s="143">
        <f>_xlfn.MAXIFS(Activity!A:A,Activity!D:D,A77,Activity!R:R,"Yes")</f>
        <v>0</v>
      </c>
      <c r="C77" s="143" t="str">
        <f>IF(B77=0,"",VLOOKUP($B77,Activity!$A:$U,18,FALSE))</f>
        <v/>
      </c>
      <c r="D77" s="143" t="str">
        <f>IF(B77=0,"",VLOOKUP($B77,Activity!$A:$U,8,FALSE))</f>
        <v/>
      </c>
      <c r="E77" s="143" t="str">
        <f>IF(B77=0,"",VLOOKUP($B77,Activity!$A:$U,6,FALSE))</f>
        <v/>
      </c>
      <c r="F77" s="143" t="str">
        <f>IF(B77=0,"",VLOOKUP($B77,Activity!$A:$U,7,FALSE))</f>
        <v/>
      </c>
      <c r="G77" s="143" t="str">
        <f>IF(B77=0,"",VLOOKUP($B77,Activity!$A:$U,8,FALSE))</f>
        <v/>
      </c>
      <c r="H77" s="144" t="str">
        <f>IF(B77=0,"",VLOOKUP($B77,Activity!$A:$U,16,FALSE))</f>
        <v/>
      </c>
      <c r="I77" s="143" t="str">
        <f>IF(B77=0,"",VLOOKUP($B77,Activity!$A:$U,17,FALSE))</f>
        <v/>
      </c>
      <c r="J77" s="143" t="str">
        <f>IF(B77=0,"",IF(VLOOKUP($B77,Activity!$A:$U,20,FALSE)=0,"",VLOOKUP($B77,Activity!$A:$U,20,FALSE)))</f>
        <v/>
      </c>
      <c r="K77" s="143" t="str">
        <f>IF(B77=0,"",IF(VLOOKUP($B77,Activity!$A:$U,19,FALSE)=0,"",VLOOKUP($B77,Activity!$A:$U,19,FALSE)))</f>
        <v/>
      </c>
      <c r="L77" s="143" t="str">
        <f>IF(B77=0,"",IF(VLOOKUP($B77,Activity!$A:$U,20,FALSE)=0,"",VLOOKUP($B77,Activity!$A:$U,20,FALSE)))</f>
        <v/>
      </c>
      <c r="M77" s="143" t="str">
        <f>IF(B77=0,"",IF(VLOOKUP($B77,Activity!$A:$V,21,FALSE)=0,"",VLOOKUP($B77,Activity!$A:$V,21,FALSE)))</f>
        <v/>
      </c>
    </row>
    <row r="78" spans="1:13" x14ac:dyDescent="0.3">
      <c r="A78" s="143">
        <f t="shared" si="1"/>
        <v>72</v>
      </c>
      <c r="B78" s="143">
        <f>_xlfn.MAXIFS(Activity!A:A,Activity!D:D,A78,Activity!R:R,"Yes")</f>
        <v>0</v>
      </c>
      <c r="C78" s="143" t="str">
        <f>IF(B78=0,"",VLOOKUP($B78,Activity!$A:$U,18,FALSE))</f>
        <v/>
      </c>
      <c r="D78" s="143" t="str">
        <f>IF(B78=0,"",VLOOKUP($B78,Activity!$A:$U,8,FALSE))</f>
        <v/>
      </c>
      <c r="E78" s="143" t="str">
        <f>IF(B78=0,"",VLOOKUP($B78,Activity!$A:$U,6,FALSE))</f>
        <v/>
      </c>
      <c r="F78" s="143" t="str">
        <f>IF(B78=0,"",VLOOKUP($B78,Activity!$A:$U,7,FALSE))</f>
        <v/>
      </c>
      <c r="G78" s="143" t="str">
        <f>IF(B78=0,"",VLOOKUP($B78,Activity!$A:$U,8,FALSE))</f>
        <v/>
      </c>
      <c r="H78" s="144" t="str">
        <f>IF(B78=0,"",VLOOKUP($B78,Activity!$A:$U,16,FALSE))</f>
        <v/>
      </c>
      <c r="I78" s="143" t="str">
        <f>IF(B78=0,"",VLOOKUP($B78,Activity!$A:$U,17,FALSE))</f>
        <v/>
      </c>
      <c r="J78" s="143" t="str">
        <f>IF(B78=0,"",IF(VLOOKUP($B78,Activity!$A:$U,20,FALSE)=0,"",VLOOKUP($B78,Activity!$A:$U,20,FALSE)))</f>
        <v/>
      </c>
      <c r="K78" s="143" t="str">
        <f>IF(B78=0,"",IF(VLOOKUP($B78,Activity!$A:$U,19,FALSE)=0,"",VLOOKUP($B78,Activity!$A:$U,19,FALSE)))</f>
        <v/>
      </c>
      <c r="L78" s="143" t="str">
        <f>IF(B78=0,"",IF(VLOOKUP($B78,Activity!$A:$U,20,FALSE)=0,"",VLOOKUP($B78,Activity!$A:$U,20,FALSE)))</f>
        <v/>
      </c>
      <c r="M78" s="143" t="str">
        <f>IF(B78=0,"",IF(VLOOKUP($B78,Activity!$A:$V,21,FALSE)=0,"",VLOOKUP($B78,Activity!$A:$V,21,FALSE)))</f>
        <v/>
      </c>
    </row>
    <row r="79" spans="1:13" x14ac:dyDescent="0.3">
      <c r="A79" s="143">
        <f t="shared" si="1"/>
        <v>73</v>
      </c>
      <c r="B79" s="143">
        <f>_xlfn.MAXIFS(Activity!A:A,Activity!D:D,A79,Activity!R:R,"Yes")</f>
        <v>0</v>
      </c>
      <c r="C79" s="143" t="str">
        <f>IF(B79=0,"",VLOOKUP($B79,Activity!$A:$U,18,FALSE))</f>
        <v/>
      </c>
      <c r="D79" s="143" t="str">
        <f>IF(B79=0,"",VLOOKUP($B79,Activity!$A:$U,8,FALSE))</f>
        <v/>
      </c>
      <c r="E79" s="143" t="str">
        <f>IF(B79=0,"",VLOOKUP($B79,Activity!$A:$U,6,FALSE))</f>
        <v/>
      </c>
      <c r="F79" s="143" t="str">
        <f>IF(B79=0,"",VLOOKUP($B79,Activity!$A:$U,7,FALSE))</f>
        <v/>
      </c>
      <c r="G79" s="143" t="str">
        <f>IF(B79=0,"",VLOOKUP($B79,Activity!$A:$U,8,FALSE))</f>
        <v/>
      </c>
      <c r="H79" s="144" t="str">
        <f>IF(B79=0,"",VLOOKUP($B79,Activity!$A:$U,16,FALSE))</f>
        <v/>
      </c>
      <c r="I79" s="143" t="str">
        <f>IF(B79=0,"",VLOOKUP($B79,Activity!$A:$U,17,FALSE))</f>
        <v/>
      </c>
      <c r="J79" s="143" t="str">
        <f>IF(B79=0,"",IF(VLOOKUP($B79,Activity!$A:$U,20,FALSE)=0,"",VLOOKUP($B79,Activity!$A:$U,20,FALSE)))</f>
        <v/>
      </c>
      <c r="K79" s="143" t="str">
        <f>IF(B79=0,"",IF(VLOOKUP($B79,Activity!$A:$U,19,FALSE)=0,"",VLOOKUP($B79,Activity!$A:$U,19,FALSE)))</f>
        <v/>
      </c>
      <c r="L79" s="143" t="str">
        <f>IF(B79=0,"",IF(VLOOKUP($B79,Activity!$A:$U,20,FALSE)=0,"",VLOOKUP($B79,Activity!$A:$U,20,FALSE)))</f>
        <v/>
      </c>
      <c r="M79" s="143" t="str">
        <f>IF(B79=0,"",IF(VLOOKUP($B79,Activity!$A:$V,21,FALSE)=0,"",VLOOKUP($B79,Activity!$A:$V,21,FALSE)))</f>
        <v/>
      </c>
    </row>
    <row r="80" spans="1:13" x14ac:dyDescent="0.3">
      <c r="A80" s="143">
        <f t="shared" si="1"/>
        <v>74</v>
      </c>
      <c r="B80" s="143">
        <f>_xlfn.MAXIFS(Activity!A:A,Activity!D:D,A80,Activity!R:R,"Yes")</f>
        <v>0</v>
      </c>
      <c r="C80" s="143" t="str">
        <f>IF(B80=0,"",VLOOKUP($B80,Activity!$A:$U,18,FALSE))</f>
        <v/>
      </c>
      <c r="D80" s="143" t="str">
        <f>IF(B80=0,"",VLOOKUP($B80,Activity!$A:$U,8,FALSE))</f>
        <v/>
      </c>
      <c r="E80" s="143" t="str">
        <f>IF(B80=0,"",VLOOKUP($B80,Activity!$A:$U,6,FALSE))</f>
        <v/>
      </c>
      <c r="F80" s="143" t="str">
        <f>IF(B80=0,"",VLOOKUP($B80,Activity!$A:$U,7,FALSE))</f>
        <v/>
      </c>
      <c r="G80" s="143" t="str">
        <f>IF(B80=0,"",VLOOKUP($B80,Activity!$A:$U,8,FALSE))</f>
        <v/>
      </c>
      <c r="H80" s="144" t="str">
        <f>IF(B80=0,"",VLOOKUP($B80,Activity!$A:$U,16,FALSE))</f>
        <v/>
      </c>
      <c r="I80" s="143" t="str">
        <f>IF(B80=0,"",VLOOKUP($B80,Activity!$A:$U,17,FALSE))</f>
        <v/>
      </c>
      <c r="J80" s="143" t="str">
        <f>IF(B80=0,"",IF(VLOOKUP($B80,Activity!$A:$U,20,FALSE)=0,"",VLOOKUP($B80,Activity!$A:$U,20,FALSE)))</f>
        <v/>
      </c>
      <c r="K80" s="143" t="str">
        <f>IF(B80=0,"",IF(VLOOKUP($B80,Activity!$A:$U,19,FALSE)=0,"",VLOOKUP($B80,Activity!$A:$U,19,FALSE)))</f>
        <v/>
      </c>
      <c r="L80" s="143" t="str">
        <f>IF(B80=0,"",IF(VLOOKUP($B80,Activity!$A:$U,20,FALSE)=0,"",VLOOKUP($B80,Activity!$A:$U,20,FALSE)))</f>
        <v/>
      </c>
      <c r="M80" s="143" t="str">
        <f>IF(B80=0,"",IF(VLOOKUP($B80,Activity!$A:$V,21,FALSE)=0,"",VLOOKUP($B80,Activity!$A:$V,21,FALSE)))</f>
        <v/>
      </c>
    </row>
    <row r="81" spans="1:13" x14ac:dyDescent="0.3">
      <c r="A81" s="143">
        <f t="shared" si="1"/>
        <v>75</v>
      </c>
      <c r="B81" s="143">
        <f>_xlfn.MAXIFS(Activity!A:A,Activity!D:D,A81,Activity!R:R,"Yes")</f>
        <v>0</v>
      </c>
      <c r="C81" s="143" t="str">
        <f>IF(B81=0,"",VLOOKUP($B81,Activity!$A:$U,18,FALSE))</f>
        <v/>
      </c>
      <c r="D81" s="143" t="str">
        <f>IF(B81=0,"",VLOOKUP($B81,Activity!$A:$U,8,FALSE))</f>
        <v/>
      </c>
      <c r="E81" s="143" t="str">
        <f>IF(B81=0,"",VLOOKUP($B81,Activity!$A:$U,6,FALSE))</f>
        <v/>
      </c>
      <c r="F81" s="143" t="str">
        <f>IF(B81=0,"",VLOOKUP($B81,Activity!$A:$U,7,FALSE))</f>
        <v/>
      </c>
      <c r="G81" s="143" t="str">
        <f>IF(B81=0,"",VLOOKUP($B81,Activity!$A:$U,8,FALSE))</f>
        <v/>
      </c>
      <c r="H81" s="144" t="str">
        <f>IF(B81=0,"",VLOOKUP($B81,Activity!$A:$U,16,FALSE))</f>
        <v/>
      </c>
      <c r="I81" s="143" t="str">
        <f>IF(B81=0,"",VLOOKUP($B81,Activity!$A:$U,17,FALSE))</f>
        <v/>
      </c>
      <c r="J81" s="143" t="str">
        <f>IF(B81=0,"",IF(VLOOKUP($B81,Activity!$A:$U,20,FALSE)=0,"",VLOOKUP($B81,Activity!$A:$U,20,FALSE)))</f>
        <v/>
      </c>
      <c r="K81" s="143" t="str">
        <f>IF(B81=0,"",IF(VLOOKUP($B81,Activity!$A:$U,19,FALSE)=0,"",VLOOKUP($B81,Activity!$A:$U,19,FALSE)))</f>
        <v/>
      </c>
      <c r="L81" s="143" t="str">
        <f>IF(B81=0,"",IF(VLOOKUP($B81,Activity!$A:$U,20,FALSE)=0,"",VLOOKUP($B81,Activity!$A:$U,20,FALSE)))</f>
        <v/>
      </c>
      <c r="M81" s="143" t="str">
        <f>IF(B81=0,"",IF(VLOOKUP($B81,Activity!$A:$V,21,FALSE)=0,"",VLOOKUP($B81,Activity!$A:$V,21,FALSE)))</f>
        <v/>
      </c>
    </row>
    <row r="82" spans="1:13" x14ac:dyDescent="0.3">
      <c r="A82" s="143">
        <f t="shared" si="1"/>
        <v>76</v>
      </c>
      <c r="B82" s="143">
        <f>_xlfn.MAXIFS(Activity!A:A,Activity!D:D,A82,Activity!R:R,"Yes")</f>
        <v>0</v>
      </c>
      <c r="C82" s="143" t="str">
        <f>IF(B82=0,"",VLOOKUP($B82,Activity!$A:$U,18,FALSE))</f>
        <v/>
      </c>
      <c r="D82" s="143" t="str">
        <f>IF(B82=0,"",VLOOKUP($B82,Activity!$A:$U,8,FALSE))</f>
        <v/>
      </c>
      <c r="E82" s="143" t="str">
        <f>IF(B82=0,"",VLOOKUP($B82,Activity!$A:$U,6,FALSE))</f>
        <v/>
      </c>
      <c r="F82" s="143" t="str">
        <f>IF(B82=0,"",VLOOKUP($B82,Activity!$A:$U,7,FALSE))</f>
        <v/>
      </c>
      <c r="G82" s="143" t="str">
        <f>IF(B82=0,"",VLOOKUP($B82,Activity!$A:$U,8,FALSE))</f>
        <v/>
      </c>
      <c r="H82" s="144" t="str">
        <f>IF(B82=0,"",VLOOKUP($B82,Activity!$A:$U,16,FALSE))</f>
        <v/>
      </c>
      <c r="I82" s="143" t="str">
        <f>IF(B82=0,"",VLOOKUP($B82,Activity!$A:$U,17,FALSE))</f>
        <v/>
      </c>
      <c r="J82" s="143" t="str">
        <f>IF(B82=0,"",IF(VLOOKUP($B82,Activity!$A:$U,20,FALSE)=0,"",VLOOKUP($B82,Activity!$A:$U,20,FALSE)))</f>
        <v/>
      </c>
      <c r="K82" s="143" t="str">
        <f>IF(B82=0,"",IF(VLOOKUP($B82,Activity!$A:$U,19,FALSE)=0,"",VLOOKUP($B82,Activity!$A:$U,19,FALSE)))</f>
        <v/>
      </c>
      <c r="L82" s="143" t="str">
        <f>IF(B82=0,"",IF(VLOOKUP($B82,Activity!$A:$U,20,FALSE)=0,"",VLOOKUP($B82,Activity!$A:$U,20,FALSE)))</f>
        <v/>
      </c>
      <c r="M82" s="143" t="str">
        <f>IF(B82=0,"",IF(VLOOKUP($B82,Activity!$A:$V,21,FALSE)=0,"",VLOOKUP($B82,Activity!$A:$V,21,FALSE)))</f>
        <v/>
      </c>
    </row>
    <row r="83" spans="1:13" x14ac:dyDescent="0.3">
      <c r="A83" s="143">
        <f t="shared" si="1"/>
        <v>77</v>
      </c>
      <c r="B83" s="143">
        <f>_xlfn.MAXIFS(Activity!A:A,Activity!D:D,A83,Activity!R:R,"Yes")</f>
        <v>0</v>
      </c>
      <c r="C83" s="143" t="str">
        <f>IF(B83=0,"",VLOOKUP($B83,Activity!$A:$U,18,FALSE))</f>
        <v/>
      </c>
      <c r="D83" s="143" t="str">
        <f>IF(B83=0,"",VLOOKUP($B83,Activity!$A:$U,8,FALSE))</f>
        <v/>
      </c>
      <c r="E83" s="143" t="str">
        <f>IF(B83=0,"",VLOOKUP($B83,Activity!$A:$U,6,FALSE))</f>
        <v/>
      </c>
      <c r="F83" s="143" t="str">
        <f>IF(B83=0,"",VLOOKUP($B83,Activity!$A:$U,7,FALSE))</f>
        <v/>
      </c>
      <c r="G83" s="143" t="str">
        <f>IF(B83=0,"",VLOOKUP($B83,Activity!$A:$U,8,FALSE))</f>
        <v/>
      </c>
      <c r="H83" s="144" t="str">
        <f>IF(B83=0,"",VLOOKUP($B83,Activity!$A:$U,16,FALSE))</f>
        <v/>
      </c>
      <c r="I83" s="143" t="str">
        <f>IF(B83=0,"",VLOOKUP($B83,Activity!$A:$U,17,FALSE))</f>
        <v/>
      </c>
      <c r="J83" s="143" t="str">
        <f>IF(B83=0,"",IF(VLOOKUP($B83,Activity!$A:$U,20,FALSE)=0,"",VLOOKUP($B83,Activity!$A:$U,20,FALSE)))</f>
        <v/>
      </c>
      <c r="K83" s="143" t="str">
        <f>IF(B83=0,"",IF(VLOOKUP($B83,Activity!$A:$U,19,FALSE)=0,"",VLOOKUP($B83,Activity!$A:$U,19,FALSE)))</f>
        <v/>
      </c>
      <c r="L83" s="143" t="str">
        <f>IF(B83=0,"",IF(VLOOKUP($B83,Activity!$A:$U,20,FALSE)=0,"",VLOOKUP($B83,Activity!$A:$U,20,FALSE)))</f>
        <v/>
      </c>
      <c r="M83" s="143" t="str">
        <f>IF(B83=0,"",IF(VLOOKUP($B83,Activity!$A:$V,21,FALSE)=0,"",VLOOKUP($B83,Activity!$A:$V,21,FALSE)))</f>
        <v/>
      </c>
    </row>
    <row r="84" spans="1:13" x14ac:dyDescent="0.3">
      <c r="A84" s="143">
        <f t="shared" si="1"/>
        <v>78</v>
      </c>
      <c r="B84" s="143">
        <f>_xlfn.MAXIFS(Activity!A:A,Activity!D:D,A84,Activity!R:R,"Yes")</f>
        <v>0</v>
      </c>
      <c r="C84" s="143" t="str">
        <f>IF(B84=0,"",VLOOKUP($B84,Activity!$A:$U,18,FALSE))</f>
        <v/>
      </c>
      <c r="D84" s="143" t="str">
        <f>IF(B84=0,"",VLOOKUP($B84,Activity!$A:$U,8,FALSE))</f>
        <v/>
      </c>
      <c r="E84" s="143" t="str">
        <f>IF(B84=0,"",VLOOKUP($B84,Activity!$A:$U,6,FALSE))</f>
        <v/>
      </c>
      <c r="F84" s="143" t="str">
        <f>IF(B84=0,"",VLOOKUP($B84,Activity!$A:$U,7,FALSE))</f>
        <v/>
      </c>
      <c r="G84" s="143" t="str">
        <f>IF(B84=0,"",VLOOKUP($B84,Activity!$A:$U,8,FALSE))</f>
        <v/>
      </c>
      <c r="H84" s="144" t="str">
        <f>IF(B84=0,"",VLOOKUP($B84,Activity!$A:$U,16,FALSE))</f>
        <v/>
      </c>
      <c r="I84" s="143" t="str">
        <f>IF(B84=0,"",VLOOKUP($B84,Activity!$A:$U,17,FALSE))</f>
        <v/>
      </c>
      <c r="J84" s="143" t="str">
        <f>IF(B84=0,"",IF(VLOOKUP($B84,Activity!$A:$U,20,FALSE)=0,"",VLOOKUP($B84,Activity!$A:$U,20,FALSE)))</f>
        <v/>
      </c>
      <c r="K84" s="143" t="str">
        <f>IF(B84=0,"",IF(VLOOKUP($B84,Activity!$A:$U,19,FALSE)=0,"",VLOOKUP($B84,Activity!$A:$U,19,FALSE)))</f>
        <v/>
      </c>
      <c r="L84" s="143" t="str">
        <f>IF(B84=0,"",IF(VLOOKUP($B84,Activity!$A:$U,20,FALSE)=0,"",VLOOKUP($B84,Activity!$A:$U,20,FALSE)))</f>
        <v/>
      </c>
      <c r="M84" s="143" t="str">
        <f>IF(B84=0,"",IF(VLOOKUP($B84,Activity!$A:$V,21,FALSE)=0,"",VLOOKUP($B84,Activity!$A:$V,21,FALSE)))</f>
        <v/>
      </c>
    </row>
    <row r="85" spans="1:13" x14ac:dyDescent="0.3">
      <c r="A85" s="143">
        <f t="shared" si="1"/>
        <v>79</v>
      </c>
      <c r="B85" s="143">
        <f>_xlfn.MAXIFS(Activity!A:A,Activity!D:D,A85,Activity!R:R,"Yes")</f>
        <v>0</v>
      </c>
      <c r="C85" s="143" t="str">
        <f>IF(B85=0,"",VLOOKUP($B85,Activity!$A:$U,18,FALSE))</f>
        <v/>
      </c>
      <c r="D85" s="143" t="str">
        <f>IF(B85=0,"",VLOOKUP($B85,Activity!$A:$U,8,FALSE))</f>
        <v/>
      </c>
      <c r="E85" s="143" t="str">
        <f>IF(B85=0,"",VLOOKUP($B85,Activity!$A:$U,6,FALSE))</f>
        <v/>
      </c>
      <c r="F85" s="143" t="str">
        <f>IF(B85=0,"",VLOOKUP($B85,Activity!$A:$U,7,FALSE))</f>
        <v/>
      </c>
      <c r="G85" s="143" t="str">
        <f>IF(B85=0,"",VLOOKUP($B85,Activity!$A:$U,8,FALSE))</f>
        <v/>
      </c>
      <c r="H85" s="144" t="str">
        <f>IF(B85=0,"",VLOOKUP($B85,Activity!$A:$U,16,FALSE))</f>
        <v/>
      </c>
      <c r="I85" s="143" t="str">
        <f>IF(B85=0,"",VLOOKUP($B85,Activity!$A:$U,17,FALSE))</f>
        <v/>
      </c>
      <c r="J85" s="143" t="str">
        <f>IF(B85=0,"",IF(VLOOKUP($B85,Activity!$A:$U,20,FALSE)=0,"",VLOOKUP($B85,Activity!$A:$U,20,FALSE)))</f>
        <v/>
      </c>
      <c r="K85" s="143" t="str">
        <f>IF(B85=0,"",IF(VLOOKUP($B85,Activity!$A:$U,19,FALSE)=0,"",VLOOKUP($B85,Activity!$A:$U,19,FALSE)))</f>
        <v/>
      </c>
      <c r="L85" s="143" t="str">
        <f>IF(B85=0,"",IF(VLOOKUP($B85,Activity!$A:$U,20,FALSE)=0,"",VLOOKUP($B85,Activity!$A:$U,20,FALSE)))</f>
        <v/>
      </c>
      <c r="M85" s="143" t="str">
        <f>IF(B85=0,"",IF(VLOOKUP($B85,Activity!$A:$V,21,FALSE)=0,"",VLOOKUP($B85,Activity!$A:$V,21,FALSE)))</f>
        <v/>
      </c>
    </row>
    <row r="86" spans="1:13" x14ac:dyDescent="0.3">
      <c r="A86" s="143">
        <f t="shared" si="1"/>
        <v>80</v>
      </c>
      <c r="B86" s="143">
        <f>_xlfn.MAXIFS(Activity!A:A,Activity!D:D,A86,Activity!R:R,"Yes")</f>
        <v>0</v>
      </c>
      <c r="C86" s="143" t="str">
        <f>IF(B86=0,"",VLOOKUP($B86,Activity!$A:$U,18,FALSE))</f>
        <v/>
      </c>
      <c r="D86" s="143" t="str">
        <f>IF(B86=0,"",VLOOKUP($B86,Activity!$A:$U,8,FALSE))</f>
        <v/>
      </c>
      <c r="E86" s="143" t="str">
        <f>IF(B86=0,"",VLOOKUP($B86,Activity!$A:$U,6,FALSE))</f>
        <v/>
      </c>
      <c r="F86" s="143" t="str">
        <f>IF(B86=0,"",VLOOKUP($B86,Activity!$A:$U,7,FALSE))</f>
        <v/>
      </c>
      <c r="G86" s="143" t="str">
        <f>IF(B86=0,"",VLOOKUP($B86,Activity!$A:$U,8,FALSE))</f>
        <v/>
      </c>
      <c r="H86" s="144" t="str">
        <f>IF(B86=0,"",VLOOKUP($B86,Activity!$A:$U,16,FALSE))</f>
        <v/>
      </c>
      <c r="I86" s="143" t="str">
        <f>IF(B86=0,"",VLOOKUP($B86,Activity!$A:$U,17,FALSE))</f>
        <v/>
      </c>
      <c r="J86" s="143" t="str">
        <f>IF(B86=0,"",IF(VLOOKUP($B86,Activity!$A:$U,20,FALSE)=0,"",VLOOKUP($B86,Activity!$A:$U,20,FALSE)))</f>
        <v/>
      </c>
      <c r="K86" s="143" t="str">
        <f>IF(B86=0,"",IF(VLOOKUP($B86,Activity!$A:$U,19,FALSE)=0,"",VLOOKUP($B86,Activity!$A:$U,19,FALSE)))</f>
        <v/>
      </c>
      <c r="L86" s="143" t="str">
        <f>IF(B86=0,"",IF(VLOOKUP($B86,Activity!$A:$U,20,FALSE)=0,"",VLOOKUP($B86,Activity!$A:$U,20,FALSE)))</f>
        <v/>
      </c>
      <c r="M86" s="143" t="str">
        <f>IF(B86=0,"",IF(VLOOKUP($B86,Activity!$A:$V,21,FALSE)=0,"",VLOOKUP($B86,Activity!$A:$V,21,FALSE)))</f>
        <v/>
      </c>
    </row>
    <row r="87" spans="1:13" x14ac:dyDescent="0.3">
      <c r="A87" s="143">
        <f>A86+1</f>
        <v>81</v>
      </c>
      <c r="B87" s="143">
        <f>_xlfn.MAXIFS(Activity!A:A,Activity!D:D,A87,Activity!R:R,"Yes")</f>
        <v>0</v>
      </c>
      <c r="C87" s="143" t="str">
        <f>IF(B87=0,"",VLOOKUP($B87,Activity!$A:$U,18,FALSE))</f>
        <v/>
      </c>
      <c r="D87" s="143" t="str">
        <f>IF(B87=0,"",VLOOKUP($B87,Activity!$A:$U,8,FALSE))</f>
        <v/>
      </c>
      <c r="E87" s="143" t="str">
        <f>IF(B87=0,"",VLOOKUP($B87,Activity!$A:$U,6,FALSE))</f>
        <v/>
      </c>
      <c r="F87" s="143" t="str">
        <f>IF(B87=0,"",VLOOKUP($B87,Activity!$A:$U,7,FALSE))</f>
        <v/>
      </c>
      <c r="G87" s="143" t="str">
        <f>IF(B87=0,"",VLOOKUP($B87,Activity!$A:$U,8,FALSE))</f>
        <v/>
      </c>
      <c r="H87" s="144" t="str">
        <f>IF(B87=0,"",VLOOKUP($B87,Activity!$A:$U,16,FALSE))</f>
        <v/>
      </c>
      <c r="I87" s="143" t="str">
        <f>IF(B87=0,"",VLOOKUP($B87,Activity!$A:$U,17,FALSE))</f>
        <v/>
      </c>
      <c r="J87" s="143" t="str">
        <f>IF(B87=0,"",IF(VLOOKUP($B87,Activity!$A:$U,20,FALSE)=0,"",VLOOKUP($B87,Activity!$A:$U,20,FALSE)))</f>
        <v/>
      </c>
      <c r="K87" s="143" t="str">
        <f>IF(B87=0,"",IF(VLOOKUP($B87,Activity!$A:$U,19,FALSE)=0,"",VLOOKUP($B87,Activity!$A:$U,19,FALSE)))</f>
        <v/>
      </c>
      <c r="L87" s="143" t="str">
        <f>IF(B87=0,"",IF(VLOOKUP($B87,Activity!$A:$U,20,FALSE)=0,"",VLOOKUP($B87,Activity!$A:$U,20,FALSE)))</f>
        <v/>
      </c>
      <c r="M87" s="143" t="str">
        <f>IF(B87=0,"",IF(VLOOKUP($B87,Activity!$A:$V,21,FALSE)=0,"",VLOOKUP($B87,Activity!$A:$V,21,FALSE)))</f>
        <v/>
      </c>
    </row>
    <row r="88" spans="1:13" x14ac:dyDescent="0.3">
      <c r="A88" s="143">
        <f>A87+1</f>
        <v>82</v>
      </c>
      <c r="B88" s="143">
        <f>_xlfn.MAXIFS(Activity!A:A,Activity!D:D,A88,Activity!R:R,"Yes")</f>
        <v>0</v>
      </c>
      <c r="C88" s="143" t="str">
        <f>IF(B88=0,"",VLOOKUP($B88,Activity!$A:$U,18,FALSE))</f>
        <v/>
      </c>
      <c r="D88" s="143" t="str">
        <f>IF(B88=0,"",VLOOKUP($B88,Activity!$A:$U,8,FALSE))</f>
        <v/>
      </c>
      <c r="E88" s="143" t="str">
        <f>IF(B88=0,"",VLOOKUP($B88,Activity!$A:$U,6,FALSE))</f>
        <v/>
      </c>
      <c r="F88" s="143" t="str">
        <f>IF(B88=0,"",VLOOKUP($B88,Activity!$A:$U,7,FALSE))</f>
        <v/>
      </c>
      <c r="G88" s="143" t="str">
        <f>IF(B88=0,"",VLOOKUP($B88,Activity!$A:$U,8,FALSE))</f>
        <v/>
      </c>
      <c r="H88" s="144" t="str">
        <f>IF(B88=0,"",VLOOKUP($B88,Activity!$A:$U,16,FALSE))</f>
        <v/>
      </c>
      <c r="I88" s="143" t="str">
        <f>IF(B88=0,"",VLOOKUP($B88,Activity!$A:$U,17,FALSE))</f>
        <v/>
      </c>
      <c r="J88" s="143" t="str">
        <f>IF(B88=0,"",IF(VLOOKUP($B88,Activity!$A:$U,20,FALSE)=0,"",VLOOKUP($B88,Activity!$A:$U,20,FALSE)))</f>
        <v/>
      </c>
      <c r="K88" s="143" t="str">
        <f>IF(B88=0,"",IF(VLOOKUP($B88,Activity!$A:$U,19,FALSE)=0,"",VLOOKUP($B88,Activity!$A:$U,19,FALSE)))</f>
        <v/>
      </c>
      <c r="L88" s="143" t="str">
        <f>IF(B88=0,"",IF(VLOOKUP($B88,Activity!$A:$U,20,FALSE)=0,"",VLOOKUP($B88,Activity!$A:$U,20,FALSE)))</f>
        <v/>
      </c>
      <c r="M88" s="14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4" x14ac:dyDescent="0.3"/>
  <cols>
    <col min="1" max="1" width="4" hidden="1" customWidth="1"/>
    <col min="2" max="2" width="31.21875" bestFit="1" customWidth="1"/>
    <col min="3" max="3" width="4.44140625" style="11" bestFit="1" customWidth="1"/>
    <col min="4" max="4" width="10.5546875" bestFit="1" customWidth="1"/>
    <col min="5" max="5" width="10.21875" bestFit="1" customWidth="1"/>
    <col min="6" max="6" width="7" bestFit="1" customWidth="1"/>
    <col min="7" max="7" width="36.5546875" bestFit="1" customWidth="1"/>
    <col min="8" max="8" width="36" bestFit="1" customWidth="1"/>
    <col min="9" max="9" width="26.44140625" bestFit="1" customWidth="1"/>
    <col min="10" max="10" width="26.44140625" customWidth="1"/>
    <col min="11" max="11" width="19.21875" bestFit="1" customWidth="1"/>
    <col min="12" max="12" width="11" style="160" bestFit="1" customWidth="1"/>
    <col min="13" max="13" width="10.77734375" bestFit="1" customWidth="1"/>
    <col min="14" max="14" width="15.44140625" style="160" bestFit="1" customWidth="1"/>
    <col min="15" max="15" width="12.21875" style="137" bestFit="1" customWidth="1"/>
    <col min="17" max="17" width="5" bestFit="1" customWidth="1"/>
  </cols>
  <sheetData>
    <row r="1" spans="1:17" ht="31.2" x14ac:dyDescent="0.6">
      <c r="B1" s="346">
        <f>Activity!L4</f>
        <v>0</v>
      </c>
      <c r="C1" s="347"/>
      <c r="D1" s="347"/>
      <c r="E1" s="347"/>
      <c r="F1" s="347"/>
      <c r="G1" s="347"/>
      <c r="H1" s="347"/>
      <c r="I1" s="347"/>
      <c r="J1" s="347"/>
      <c r="K1" s="348"/>
    </row>
    <row r="2" spans="1:17" ht="5.25" customHeight="1" x14ac:dyDescent="0.3">
      <c r="B2" s="151"/>
      <c r="C2" s="161"/>
      <c r="D2" s="152"/>
      <c r="E2" s="152"/>
      <c r="F2" s="152"/>
      <c r="G2" s="152"/>
      <c r="H2" s="152"/>
      <c r="I2" s="152"/>
      <c r="J2" s="152"/>
      <c r="K2" s="153"/>
    </row>
    <row r="3" spans="1:17" ht="25.8" x14ac:dyDescent="0.5">
      <c r="B3" s="360" t="str">
        <f>"Billing Import for the Month of "</f>
        <v xml:space="preserve">Billing Import for the Month of </v>
      </c>
      <c r="C3" s="361"/>
      <c r="D3" s="361"/>
      <c r="E3" s="361"/>
      <c r="F3" s="361"/>
      <c r="G3" s="361"/>
      <c r="H3" s="351">
        <f>Activity!J3</f>
        <v>45536</v>
      </c>
      <c r="I3" s="351"/>
      <c r="J3" s="268"/>
      <c r="K3" s="34"/>
    </row>
    <row r="4" spans="1:17" ht="5.25" customHeight="1" x14ac:dyDescent="0.3">
      <c r="B4" s="154"/>
      <c r="C4" s="162"/>
      <c r="D4" s="155"/>
      <c r="E4" s="155"/>
      <c r="F4" s="155"/>
      <c r="G4" s="155"/>
      <c r="H4" s="155"/>
      <c r="I4" s="155"/>
      <c r="J4" s="155"/>
      <c r="K4" s="156"/>
    </row>
    <row r="5" spans="1:17" s="163" customFormat="1" ht="28.8" x14ac:dyDescent="0.3">
      <c r="A5" s="163" t="s">
        <v>404</v>
      </c>
      <c r="B5" s="164" t="s">
        <v>0</v>
      </c>
      <c r="C5" s="164" t="s">
        <v>5</v>
      </c>
      <c r="D5" s="164" t="s">
        <v>6</v>
      </c>
      <c r="E5" s="164" t="s">
        <v>7</v>
      </c>
      <c r="F5" s="164" t="s">
        <v>403</v>
      </c>
      <c r="G5" s="164" t="s">
        <v>9</v>
      </c>
      <c r="H5" s="164" t="s">
        <v>286</v>
      </c>
      <c r="I5" s="164" t="s">
        <v>10</v>
      </c>
      <c r="J5" s="164" t="s">
        <v>17</v>
      </c>
      <c r="K5" s="164" t="s">
        <v>99</v>
      </c>
      <c r="L5" s="165" t="s">
        <v>11</v>
      </c>
      <c r="M5" s="166" t="s">
        <v>12</v>
      </c>
      <c r="N5" s="165" t="s">
        <v>13</v>
      </c>
      <c r="O5" s="167" t="s">
        <v>14</v>
      </c>
      <c r="P5" s="167" t="s">
        <v>442</v>
      </c>
      <c r="Q5" s="166" t="s">
        <v>18</v>
      </c>
    </row>
    <row r="6" spans="1:17" x14ac:dyDescent="0.3">
      <c r="A6">
        <v>11</v>
      </c>
      <c r="B6" t="str">
        <f>IF(C6="","",B$1)</f>
        <v/>
      </c>
      <c r="C6" s="11"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f>IF(Activity!L11="","",Activity!L11)</f>
        <v>0</v>
      </c>
      <c r="L6" t="str">
        <f>IF(Activity!M11="","",Activity!M11)</f>
        <v/>
      </c>
      <c r="M6" t="str">
        <f>IF(Activity!N11="","",Activity!N11)</f>
        <v/>
      </c>
      <c r="N6" t="str">
        <f>IF(Activity!O11="","",Activity!O11)</f>
        <v/>
      </c>
      <c r="O6" s="137" t="str">
        <f>IF(Activity!P11="","",Activity!P11)</f>
        <v/>
      </c>
      <c r="P6" t="str">
        <f>IF(Activity!Q11="","",Activity!Q11)</f>
        <v/>
      </c>
      <c r="Q6" t="str">
        <f>IF(Activity!V11="","",Activity!V11)</f>
        <v/>
      </c>
    </row>
    <row r="7" spans="1:17" x14ac:dyDescent="0.3">
      <c r="A7">
        <v>11</v>
      </c>
      <c r="B7" t="str">
        <f t="shared" ref="B7:B70" si="0">IF(C7="","",B$1)</f>
        <v/>
      </c>
      <c r="C7" s="11"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37" t="str">
        <f>IF(Activity!P12="","",Activity!P12)</f>
        <v/>
      </c>
      <c r="P7" t="str">
        <f>IF(Activity!Q12="","",Activity!Q12)</f>
        <v/>
      </c>
      <c r="Q7" t="str">
        <f>IF(Activity!V12="","",Activity!V12)</f>
        <v/>
      </c>
    </row>
    <row r="8" spans="1:17" x14ac:dyDescent="0.3">
      <c r="A8">
        <v>11</v>
      </c>
      <c r="B8" t="str">
        <f t="shared" si="0"/>
        <v/>
      </c>
      <c r="C8" s="11"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37" t="str">
        <f>IF(Activity!P13="","",Activity!P13)</f>
        <v/>
      </c>
      <c r="P8" t="str">
        <f>IF(Activity!Q13="","",Activity!Q13)</f>
        <v/>
      </c>
      <c r="Q8" t="str">
        <f>IF(Activity!V13="","",Activity!V13)</f>
        <v/>
      </c>
    </row>
    <row r="9" spans="1:17" x14ac:dyDescent="0.3">
      <c r="A9">
        <v>11</v>
      </c>
      <c r="B9" t="str">
        <f t="shared" si="0"/>
        <v/>
      </c>
      <c r="C9" s="11"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37" t="str">
        <f>IF(Activity!P14="","",Activity!P14)</f>
        <v/>
      </c>
      <c r="P9" t="str">
        <f>IF(Activity!Q14="","",Activity!Q14)</f>
        <v/>
      </c>
      <c r="Q9" t="str">
        <f>IF(Activity!V14="","",Activity!V14)</f>
        <v/>
      </c>
    </row>
    <row r="10" spans="1:17" x14ac:dyDescent="0.3">
      <c r="A10">
        <v>11</v>
      </c>
      <c r="B10" t="str">
        <f t="shared" si="0"/>
        <v/>
      </c>
      <c r="C10" s="11"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37" t="str">
        <f>IF(Activity!P15="","",Activity!P15)</f>
        <v/>
      </c>
      <c r="P10" t="str">
        <f>IF(Activity!Q15="","",Activity!Q15)</f>
        <v/>
      </c>
      <c r="Q10" t="str">
        <f>IF(Activity!V15="","",Activity!V15)</f>
        <v/>
      </c>
    </row>
    <row r="11" spans="1:17" x14ac:dyDescent="0.3">
      <c r="A11">
        <v>11</v>
      </c>
      <c r="B11" t="str">
        <f t="shared" si="0"/>
        <v/>
      </c>
      <c r="C11" s="11"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37" t="str">
        <f>IF(Activity!P16="","",Activity!P16)</f>
        <v/>
      </c>
      <c r="P11" t="str">
        <f>IF(Activity!Q16="","",Activity!Q16)</f>
        <v/>
      </c>
      <c r="Q11" t="str">
        <f>IF(Activity!V16="","",Activity!V16)</f>
        <v/>
      </c>
    </row>
    <row r="12" spans="1:17" x14ac:dyDescent="0.3">
      <c r="A12">
        <v>11</v>
      </c>
      <c r="B12" t="str">
        <f t="shared" si="0"/>
        <v/>
      </c>
      <c r="C12" s="11"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37" t="str">
        <f>IF(Activity!P17="","",Activity!P17)</f>
        <v/>
      </c>
      <c r="P12" t="str">
        <f>IF(Activity!Q17="","",Activity!Q17)</f>
        <v/>
      </c>
      <c r="Q12" t="str">
        <f>IF(Activity!V17="","",Activity!V17)</f>
        <v/>
      </c>
    </row>
    <row r="13" spans="1:17" x14ac:dyDescent="0.3">
      <c r="A13">
        <v>11</v>
      </c>
      <c r="B13" t="str">
        <f t="shared" si="0"/>
        <v/>
      </c>
      <c r="C13" s="11"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37" t="str">
        <f>IF(Activity!P18="","",Activity!P18)</f>
        <v/>
      </c>
      <c r="P13" t="str">
        <f>IF(Activity!Q18="","",Activity!Q18)</f>
        <v/>
      </c>
      <c r="Q13" t="str">
        <f>IF(Activity!V18="","",Activity!V18)</f>
        <v/>
      </c>
    </row>
    <row r="14" spans="1:17" x14ac:dyDescent="0.3">
      <c r="A14">
        <v>11</v>
      </c>
      <c r="B14" t="str">
        <f t="shared" si="0"/>
        <v/>
      </c>
      <c r="C14" s="11"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37" t="str">
        <f>IF(Activity!P19="","",Activity!P19)</f>
        <v/>
      </c>
      <c r="P14" t="str">
        <f>IF(Activity!Q19="","",Activity!Q19)</f>
        <v/>
      </c>
      <c r="Q14" t="str">
        <f>IF(Activity!V19="","",Activity!V19)</f>
        <v/>
      </c>
    </row>
    <row r="15" spans="1:17" x14ac:dyDescent="0.3">
      <c r="A15">
        <v>11</v>
      </c>
      <c r="B15" t="str">
        <f t="shared" si="0"/>
        <v/>
      </c>
      <c r="C15" s="11"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37" t="str">
        <f>IF(Activity!P20="","",Activity!P20)</f>
        <v/>
      </c>
      <c r="P15" t="str">
        <f>IF(Activity!Q20="","",Activity!Q20)</f>
        <v/>
      </c>
      <c r="Q15" t="str">
        <f>IF(Activity!V20="","",Activity!V20)</f>
        <v/>
      </c>
    </row>
    <row r="16" spans="1:17" x14ac:dyDescent="0.3">
      <c r="A16">
        <v>11</v>
      </c>
      <c r="B16" t="str">
        <f t="shared" si="0"/>
        <v/>
      </c>
      <c r="C16" s="11"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37" t="str">
        <f>IF(Activity!P21="","",Activity!P21)</f>
        <v/>
      </c>
      <c r="P16" t="str">
        <f>IF(Activity!Q21="","",Activity!Q21)</f>
        <v/>
      </c>
      <c r="Q16" t="str">
        <f>IF(Activity!V21="","",Activity!V21)</f>
        <v/>
      </c>
    </row>
    <row r="17" spans="1:17" x14ac:dyDescent="0.3">
      <c r="A17">
        <v>11</v>
      </c>
      <c r="B17" t="str">
        <f t="shared" si="0"/>
        <v/>
      </c>
      <c r="C17" s="11"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37" t="str">
        <f>IF(Activity!P22="","",Activity!P22)</f>
        <v/>
      </c>
      <c r="P17" t="str">
        <f>IF(Activity!Q22="","",Activity!Q22)</f>
        <v/>
      </c>
      <c r="Q17" t="str">
        <f>IF(Activity!V22="","",Activity!V22)</f>
        <v/>
      </c>
    </row>
    <row r="18" spans="1:17" x14ac:dyDescent="0.3">
      <c r="A18">
        <v>11</v>
      </c>
      <c r="B18" t="str">
        <f t="shared" si="0"/>
        <v/>
      </c>
      <c r="C18" s="11"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37" t="str">
        <f>IF(Activity!P23="","",Activity!P23)</f>
        <v/>
      </c>
      <c r="P18" t="str">
        <f>IF(Activity!Q23="","",Activity!Q23)</f>
        <v/>
      </c>
      <c r="Q18" t="str">
        <f>IF(Activity!V23="","",Activity!V23)</f>
        <v/>
      </c>
    </row>
    <row r="19" spans="1:17" x14ac:dyDescent="0.3">
      <c r="A19">
        <v>11</v>
      </c>
      <c r="B19" t="str">
        <f t="shared" si="0"/>
        <v/>
      </c>
      <c r="C19" s="11"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37" t="str">
        <f>IF(Activity!P24="","",Activity!P24)</f>
        <v/>
      </c>
      <c r="P19" t="str">
        <f>IF(Activity!Q24="","",Activity!Q24)</f>
        <v/>
      </c>
      <c r="Q19" t="str">
        <f>IF(Activity!V24="","",Activity!V24)</f>
        <v/>
      </c>
    </row>
    <row r="20" spans="1:17" x14ac:dyDescent="0.3">
      <c r="A20">
        <v>11</v>
      </c>
      <c r="B20" t="str">
        <f t="shared" si="0"/>
        <v/>
      </c>
      <c r="C20" s="11"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37" t="str">
        <f>IF(Activity!P25="","",Activity!P25)</f>
        <v/>
      </c>
      <c r="P20" t="str">
        <f>IF(Activity!Q25="","",Activity!Q25)</f>
        <v/>
      </c>
      <c r="Q20" t="str">
        <f>IF(Activity!V25="","",Activity!V25)</f>
        <v/>
      </c>
    </row>
    <row r="21" spans="1:17" x14ac:dyDescent="0.3">
      <c r="A21">
        <v>11</v>
      </c>
      <c r="B21" t="str">
        <f t="shared" si="0"/>
        <v/>
      </c>
      <c r="C21" s="11"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37" t="str">
        <f>IF(Activity!P26="","",Activity!P26)</f>
        <v/>
      </c>
      <c r="P21" t="str">
        <f>IF(Activity!Q26="","",Activity!Q26)</f>
        <v/>
      </c>
      <c r="Q21" t="str">
        <f>IF(Activity!V26="","",Activity!V26)</f>
        <v/>
      </c>
    </row>
    <row r="22" spans="1:17" x14ac:dyDescent="0.3">
      <c r="A22">
        <v>11</v>
      </c>
      <c r="B22" t="str">
        <f t="shared" si="0"/>
        <v/>
      </c>
      <c r="C22" s="11"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37" t="str">
        <f>IF(Activity!P27="","",Activity!P27)</f>
        <v/>
      </c>
      <c r="P22" t="str">
        <f>IF(Activity!Q27="","",Activity!Q27)</f>
        <v/>
      </c>
      <c r="Q22" t="str">
        <f>IF(Activity!V27="","",Activity!V27)</f>
        <v/>
      </c>
    </row>
    <row r="23" spans="1:17" x14ac:dyDescent="0.3">
      <c r="A23">
        <v>11</v>
      </c>
      <c r="B23" t="str">
        <f t="shared" si="0"/>
        <v/>
      </c>
      <c r="C23" s="11"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37" t="str">
        <f>IF(Activity!P28="","",Activity!P28)</f>
        <v/>
      </c>
      <c r="P23" t="str">
        <f>IF(Activity!Q28="","",Activity!Q28)</f>
        <v/>
      </c>
      <c r="Q23" t="str">
        <f>IF(Activity!V28="","",Activity!V28)</f>
        <v/>
      </c>
    </row>
    <row r="24" spans="1:17" x14ac:dyDescent="0.3">
      <c r="A24">
        <v>11</v>
      </c>
      <c r="B24" t="str">
        <f t="shared" si="0"/>
        <v/>
      </c>
      <c r="C24" s="11"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37" t="str">
        <f>IF(Activity!P29="","",Activity!P29)</f>
        <v/>
      </c>
      <c r="P24" t="str">
        <f>IF(Activity!Q29="","",Activity!Q29)</f>
        <v/>
      </c>
      <c r="Q24" t="str">
        <f>IF(Activity!V29="","",Activity!V29)</f>
        <v/>
      </c>
    </row>
    <row r="25" spans="1:17" x14ac:dyDescent="0.3">
      <c r="A25">
        <v>11</v>
      </c>
      <c r="B25" t="str">
        <f t="shared" si="0"/>
        <v/>
      </c>
      <c r="C25" s="11"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37" t="str">
        <f>IF(Activity!P30="","",Activity!P30)</f>
        <v/>
      </c>
      <c r="P25" t="str">
        <f>IF(Activity!Q30="","",Activity!Q30)</f>
        <v/>
      </c>
      <c r="Q25" t="str">
        <f>IF(Activity!V30="","",Activity!V30)</f>
        <v/>
      </c>
    </row>
    <row r="26" spans="1:17" x14ac:dyDescent="0.3">
      <c r="A26">
        <v>11</v>
      </c>
      <c r="B26" t="str">
        <f t="shared" si="0"/>
        <v/>
      </c>
      <c r="C26" s="11"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37" t="str">
        <f>IF(Activity!P31="","",Activity!P31)</f>
        <v/>
      </c>
      <c r="P26" t="str">
        <f>IF(Activity!Q31="","",Activity!Q31)</f>
        <v/>
      </c>
      <c r="Q26" t="str">
        <f>IF(Activity!V31="","",Activity!V31)</f>
        <v/>
      </c>
    </row>
    <row r="27" spans="1:17" x14ac:dyDescent="0.3">
      <c r="A27">
        <v>11</v>
      </c>
      <c r="B27" t="str">
        <f t="shared" si="0"/>
        <v/>
      </c>
      <c r="C27" s="11"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37" t="str">
        <f>IF(Activity!P32="","",Activity!P32)</f>
        <v/>
      </c>
      <c r="P27" t="str">
        <f>IF(Activity!Q32="","",Activity!Q32)</f>
        <v/>
      </c>
      <c r="Q27" t="str">
        <f>IF(Activity!V32="","",Activity!V32)</f>
        <v/>
      </c>
    </row>
    <row r="28" spans="1:17" x14ac:dyDescent="0.3">
      <c r="A28">
        <v>11</v>
      </c>
      <c r="B28" t="str">
        <f t="shared" si="0"/>
        <v/>
      </c>
      <c r="C28" s="11"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37" t="str">
        <f>IF(Activity!P33="","",Activity!P33)</f>
        <v/>
      </c>
      <c r="P28" t="str">
        <f>IF(Activity!Q33="","",Activity!Q33)</f>
        <v/>
      </c>
      <c r="Q28" t="str">
        <f>IF(Activity!V33="","",Activity!V33)</f>
        <v/>
      </c>
    </row>
    <row r="29" spans="1:17" x14ac:dyDescent="0.3">
      <c r="A29">
        <v>11</v>
      </c>
      <c r="B29" t="str">
        <f t="shared" si="0"/>
        <v/>
      </c>
      <c r="C29" s="11"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37" t="str">
        <f>IF(Activity!P34="","",Activity!P34)</f>
        <v/>
      </c>
      <c r="P29" t="str">
        <f>IF(Activity!Q34="","",Activity!Q34)</f>
        <v/>
      </c>
      <c r="Q29" t="str">
        <f>IF(Activity!V34="","",Activity!V34)</f>
        <v/>
      </c>
    </row>
    <row r="30" spans="1:17" x14ac:dyDescent="0.3">
      <c r="A30">
        <v>11</v>
      </c>
      <c r="B30" t="str">
        <f t="shared" si="0"/>
        <v/>
      </c>
      <c r="C30" s="11"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37" t="str">
        <f>IF(Activity!P35="","",Activity!P35)</f>
        <v/>
      </c>
      <c r="P30" t="str">
        <f>IF(Activity!Q35="","",Activity!Q35)</f>
        <v/>
      </c>
      <c r="Q30" t="str">
        <f>IF(Activity!V35="","",Activity!V35)</f>
        <v/>
      </c>
    </row>
    <row r="31" spans="1:17" x14ac:dyDescent="0.3">
      <c r="A31">
        <v>11</v>
      </c>
      <c r="B31" t="str">
        <f t="shared" si="0"/>
        <v/>
      </c>
      <c r="C31" s="11"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37" t="str">
        <f>IF(Activity!P36="","",Activity!P36)</f>
        <v/>
      </c>
      <c r="P31" t="str">
        <f>IF(Activity!Q36="","",Activity!Q36)</f>
        <v/>
      </c>
      <c r="Q31" t="str">
        <f>IF(Activity!V36="","",Activity!V36)</f>
        <v/>
      </c>
    </row>
    <row r="32" spans="1:17" x14ac:dyDescent="0.3">
      <c r="A32">
        <v>11</v>
      </c>
      <c r="B32" t="str">
        <f t="shared" si="0"/>
        <v/>
      </c>
      <c r="C32" s="11"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37" t="str">
        <f>IF(Activity!P37="","",Activity!P37)</f>
        <v/>
      </c>
      <c r="P32" t="str">
        <f>IF(Activity!Q37="","",Activity!Q37)</f>
        <v/>
      </c>
      <c r="Q32" t="str">
        <f>IF(Activity!V37="","",Activity!V37)</f>
        <v/>
      </c>
    </row>
    <row r="33" spans="1:17" x14ac:dyDescent="0.3">
      <c r="A33">
        <v>11</v>
      </c>
      <c r="B33" t="str">
        <f t="shared" si="0"/>
        <v/>
      </c>
      <c r="C33" s="11"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37" t="str">
        <f>IF(Activity!P38="","",Activity!P38)</f>
        <v/>
      </c>
      <c r="P33" t="str">
        <f>IF(Activity!Q38="","",Activity!Q38)</f>
        <v/>
      </c>
      <c r="Q33" t="str">
        <f>IF(Activity!V38="","",Activity!V38)</f>
        <v/>
      </c>
    </row>
    <row r="34" spans="1:17" x14ac:dyDescent="0.3">
      <c r="A34">
        <v>11</v>
      </c>
      <c r="B34" t="str">
        <f t="shared" si="0"/>
        <v/>
      </c>
      <c r="C34" s="11"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37" t="str">
        <f>IF(Activity!P39="","",Activity!P39)</f>
        <v/>
      </c>
      <c r="P34" t="str">
        <f>IF(Activity!Q39="","",Activity!Q39)</f>
        <v/>
      </c>
      <c r="Q34" t="str">
        <f>IF(Activity!V39="","",Activity!V39)</f>
        <v/>
      </c>
    </row>
    <row r="35" spans="1:17" x14ac:dyDescent="0.3">
      <c r="A35">
        <v>11</v>
      </c>
      <c r="B35" t="str">
        <f t="shared" si="0"/>
        <v/>
      </c>
      <c r="C35" s="11"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37" t="str">
        <f>IF(Activity!P40="","",Activity!P40)</f>
        <v/>
      </c>
      <c r="P35" t="str">
        <f>IF(Activity!Q40="","",Activity!Q40)</f>
        <v/>
      </c>
      <c r="Q35" t="str">
        <f>IF(Activity!V40="","",Activity!V40)</f>
        <v/>
      </c>
    </row>
    <row r="36" spans="1:17" x14ac:dyDescent="0.3">
      <c r="A36">
        <v>11</v>
      </c>
      <c r="B36" t="str">
        <f t="shared" si="0"/>
        <v/>
      </c>
      <c r="C36" s="11"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37" t="str">
        <f>IF(Activity!P41="","",Activity!P41)</f>
        <v/>
      </c>
      <c r="P36" t="str">
        <f>IF(Activity!Q41="","",Activity!Q41)</f>
        <v/>
      </c>
      <c r="Q36" t="str">
        <f>IF(Activity!V41="","",Activity!V41)</f>
        <v/>
      </c>
    </row>
    <row r="37" spans="1:17" x14ac:dyDescent="0.3">
      <c r="A37">
        <v>11</v>
      </c>
      <c r="B37" t="str">
        <f t="shared" si="0"/>
        <v/>
      </c>
      <c r="C37" s="11"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37" t="str">
        <f>IF(Activity!P42="","",Activity!P42)</f>
        <v/>
      </c>
      <c r="P37" t="str">
        <f>IF(Activity!Q42="","",Activity!Q42)</f>
        <v/>
      </c>
      <c r="Q37" t="str">
        <f>IF(Activity!V42="","",Activity!V42)</f>
        <v/>
      </c>
    </row>
    <row r="38" spans="1:17" x14ac:dyDescent="0.3">
      <c r="A38">
        <v>11</v>
      </c>
      <c r="B38" t="str">
        <f t="shared" si="0"/>
        <v/>
      </c>
      <c r="C38" s="11"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37" t="str">
        <f>IF(Activity!P43="","",Activity!P43)</f>
        <v/>
      </c>
      <c r="P38" t="str">
        <f>IF(Activity!Q43="","",Activity!Q43)</f>
        <v/>
      </c>
      <c r="Q38" t="str">
        <f>IF(Activity!V43="","",Activity!V43)</f>
        <v/>
      </c>
    </row>
    <row r="39" spans="1:17" x14ac:dyDescent="0.3">
      <c r="A39">
        <v>11</v>
      </c>
      <c r="B39" t="str">
        <f t="shared" si="0"/>
        <v/>
      </c>
      <c r="C39" s="11"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37" t="str">
        <f>IF(Activity!P44="","",Activity!P44)</f>
        <v/>
      </c>
      <c r="P39" t="str">
        <f>IF(Activity!Q44="","",Activity!Q44)</f>
        <v/>
      </c>
      <c r="Q39" t="str">
        <f>IF(Activity!V44="","",Activity!V44)</f>
        <v/>
      </c>
    </row>
    <row r="40" spans="1:17" x14ac:dyDescent="0.3">
      <c r="A40">
        <v>11</v>
      </c>
      <c r="B40" t="str">
        <f t="shared" si="0"/>
        <v/>
      </c>
      <c r="C40" s="11"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37" t="str">
        <f>IF(Activity!P45="","",Activity!P45)</f>
        <v/>
      </c>
      <c r="P40" t="str">
        <f>IF(Activity!Q45="","",Activity!Q45)</f>
        <v/>
      </c>
      <c r="Q40" t="str">
        <f>IF(Activity!V45="","",Activity!V45)</f>
        <v/>
      </c>
    </row>
    <row r="41" spans="1:17" x14ac:dyDescent="0.3">
      <c r="A41">
        <v>11</v>
      </c>
      <c r="B41" t="str">
        <f t="shared" si="0"/>
        <v/>
      </c>
      <c r="C41" s="11"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37" t="str">
        <f>IF(Activity!P46="","",Activity!P46)</f>
        <v/>
      </c>
      <c r="P41" t="str">
        <f>IF(Activity!Q46="","",Activity!Q46)</f>
        <v/>
      </c>
      <c r="Q41" t="str">
        <f>IF(Activity!V46="","",Activity!V46)</f>
        <v/>
      </c>
    </row>
    <row r="42" spans="1:17" x14ac:dyDescent="0.3">
      <c r="A42">
        <v>11</v>
      </c>
      <c r="B42" t="str">
        <f t="shared" si="0"/>
        <v/>
      </c>
      <c r="C42" s="11"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37" t="str">
        <f>IF(Activity!P47="","",Activity!P47)</f>
        <v/>
      </c>
      <c r="P42" t="str">
        <f>IF(Activity!Q47="","",Activity!Q47)</f>
        <v/>
      </c>
      <c r="Q42" t="str">
        <f>IF(Activity!V47="","",Activity!V47)</f>
        <v/>
      </c>
    </row>
    <row r="43" spans="1:17" x14ac:dyDescent="0.3">
      <c r="A43">
        <v>11</v>
      </c>
      <c r="B43" t="str">
        <f t="shared" si="0"/>
        <v/>
      </c>
      <c r="C43" s="11"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37" t="str">
        <f>IF(Activity!P48="","",Activity!P48)</f>
        <v/>
      </c>
      <c r="P43" t="str">
        <f>IF(Activity!Q48="","",Activity!Q48)</f>
        <v/>
      </c>
      <c r="Q43" t="str">
        <f>IF(Activity!V48="","",Activity!V48)</f>
        <v/>
      </c>
    </row>
    <row r="44" spans="1:17" x14ac:dyDescent="0.3">
      <c r="A44">
        <v>11</v>
      </c>
      <c r="B44" t="str">
        <f t="shared" si="0"/>
        <v/>
      </c>
      <c r="C44" s="11"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37" t="str">
        <f>IF(Activity!P49="","",Activity!P49)</f>
        <v/>
      </c>
      <c r="P44" t="str">
        <f>IF(Activity!Q49="","",Activity!Q49)</f>
        <v/>
      </c>
      <c r="Q44" t="str">
        <f>IF(Activity!V49="","",Activity!V49)</f>
        <v/>
      </c>
    </row>
    <row r="45" spans="1:17" x14ac:dyDescent="0.3">
      <c r="A45">
        <v>11</v>
      </c>
      <c r="B45" t="str">
        <f t="shared" si="0"/>
        <v/>
      </c>
      <c r="C45" s="11"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37" t="str">
        <f>IF(Activity!P50="","",Activity!P50)</f>
        <v/>
      </c>
      <c r="P45" t="str">
        <f>IF(Activity!Q50="","",Activity!Q50)</f>
        <v/>
      </c>
      <c r="Q45" t="str">
        <f>IF(Activity!V50="","",Activity!V50)</f>
        <v/>
      </c>
    </row>
    <row r="46" spans="1:17" x14ac:dyDescent="0.3">
      <c r="A46">
        <v>11</v>
      </c>
      <c r="B46" t="str">
        <f t="shared" si="0"/>
        <v/>
      </c>
      <c r="C46" s="11"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37" t="str">
        <f>IF(Activity!P51="","",Activity!P51)</f>
        <v/>
      </c>
      <c r="P46" t="str">
        <f>IF(Activity!Q51="","",Activity!Q51)</f>
        <v/>
      </c>
      <c r="Q46" t="str">
        <f>IF(Activity!V51="","",Activity!V51)</f>
        <v/>
      </c>
    </row>
    <row r="47" spans="1:17" x14ac:dyDescent="0.3">
      <c r="A47">
        <v>11</v>
      </c>
      <c r="B47" t="str">
        <f t="shared" si="0"/>
        <v/>
      </c>
      <c r="C47" s="11"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37" t="str">
        <f>IF(Activity!P52="","",Activity!P52)</f>
        <v/>
      </c>
      <c r="P47" t="str">
        <f>IF(Activity!Q52="","",Activity!Q52)</f>
        <v/>
      </c>
      <c r="Q47" t="str">
        <f>IF(Activity!V52="","",Activity!V52)</f>
        <v/>
      </c>
    </row>
    <row r="48" spans="1:17" x14ac:dyDescent="0.3">
      <c r="A48">
        <v>11</v>
      </c>
      <c r="B48" t="str">
        <f t="shared" si="0"/>
        <v/>
      </c>
      <c r="C48" s="11"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37" t="str">
        <f>IF(Activity!P53="","",Activity!P53)</f>
        <v/>
      </c>
      <c r="P48" t="str">
        <f>IF(Activity!Q53="","",Activity!Q53)</f>
        <v/>
      </c>
      <c r="Q48" t="str">
        <f>IF(Activity!V53="","",Activity!V53)</f>
        <v/>
      </c>
    </row>
    <row r="49" spans="1:17" x14ac:dyDescent="0.3">
      <c r="A49">
        <v>11</v>
      </c>
      <c r="B49" t="str">
        <f t="shared" si="0"/>
        <v/>
      </c>
      <c r="C49" s="11"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37" t="str">
        <f>IF(Activity!P54="","",Activity!P54)</f>
        <v/>
      </c>
      <c r="P49" t="str">
        <f>IF(Activity!Q54="","",Activity!Q54)</f>
        <v/>
      </c>
      <c r="Q49" t="str">
        <f>IF(Activity!V54="","",Activity!V54)</f>
        <v/>
      </c>
    </row>
    <row r="50" spans="1:17" x14ac:dyDescent="0.3">
      <c r="A50">
        <v>11</v>
      </c>
      <c r="B50" t="str">
        <f t="shared" si="0"/>
        <v/>
      </c>
      <c r="C50" s="11"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37" t="str">
        <f>IF(Activity!P55="","",Activity!P55)</f>
        <v/>
      </c>
      <c r="P50" t="str">
        <f>IF(Activity!Q55="","",Activity!Q55)</f>
        <v/>
      </c>
      <c r="Q50" t="str">
        <f>IF(Activity!V55="","",Activity!V55)</f>
        <v/>
      </c>
    </row>
    <row r="51" spans="1:17" x14ac:dyDescent="0.3">
      <c r="A51">
        <v>11</v>
      </c>
      <c r="B51" t="str">
        <f t="shared" si="0"/>
        <v/>
      </c>
      <c r="C51" s="11"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37" t="str">
        <f>IF(Activity!P56="","",Activity!P56)</f>
        <v/>
      </c>
      <c r="P51" t="str">
        <f>IF(Activity!Q56="","",Activity!Q56)</f>
        <v/>
      </c>
      <c r="Q51" t="str">
        <f>IF(Activity!V56="","",Activity!V56)</f>
        <v/>
      </c>
    </row>
    <row r="52" spans="1:17" x14ac:dyDescent="0.3">
      <c r="A52">
        <v>11</v>
      </c>
      <c r="B52" t="str">
        <f t="shared" si="0"/>
        <v/>
      </c>
      <c r="C52" s="11"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37" t="str">
        <f>IF(Activity!P57="","",Activity!P57)</f>
        <v/>
      </c>
      <c r="P52" t="str">
        <f>IF(Activity!Q57="","",Activity!Q57)</f>
        <v/>
      </c>
      <c r="Q52" t="str">
        <f>IF(Activity!V57="","",Activity!V57)</f>
        <v/>
      </c>
    </row>
    <row r="53" spans="1:17" x14ac:dyDescent="0.3">
      <c r="A53">
        <v>11</v>
      </c>
      <c r="B53" t="str">
        <f t="shared" si="0"/>
        <v/>
      </c>
      <c r="C53" s="11"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37" t="str">
        <f>IF(Activity!P58="","",Activity!P58)</f>
        <v/>
      </c>
      <c r="P53" t="str">
        <f>IF(Activity!Q58="","",Activity!Q58)</f>
        <v/>
      </c>
      <c r="Q53" t="str">
        <f>IF(Activity!V58="","",Activity!V58)</f>
        <v/>
      </c>
    </row>
    <row r="54" spans="1:17" x14ac:dyDescent="0.3">
      <c r="A54">
        <v>11</v>
      </c>
      <c r="B54" t="str">
        <f t="shared" si="0"/>
        <v/>
      </c>
      <c r="C54" s="11"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37" t="str">
        <f>IF(Activity!P59="","",Activity!P59)</f>
        <v/>
      </c>
      <c r="P54" t="str">
        <f>IF(Activity!Q59="","",Activity!Q59)</f>
        <v/>
      </c>
      <c r="Q54" t="str">
        <f>IF(Activity!V59="","",Activity!V59)</f>
        <v/>
      </c>
    </row>
    <row r="55" spans="1:17" x14ac:dyDescent="0.3">
      <c r="A55">
        <v>11</v>
      </c>
      <c r="B55" t="str">
        <f t="shared" si="0"/>
        <v/>
      </c>
      <c r="C55" s="11"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37" t="str">
        <f>IF(Activity!P60="","",Activity!P60)</f>
        <v/>
      </c>
      <c r="P55" t="str">
        <f>IF(Activity!Q60="","",Activity!Q60)</f>
        <v/>
      </c>
      <c r="Q55" t="str">
        <f>IF(Activity!V60="","",Activity!V60)</f>
        <v/>
      </c>
    </row>
    <row r="56" spans="1:17" x14ac:dyDescent="0.3">
      <c r="A56">
        <v>11</v>
      </c>
      <c r="B56" t="str">
        <f t="shared" si="0"/>
        <v/>
      </c>
      <c r="C56" s="11"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37" t="str">
        <f>IF(Activity!P61="","",Activity!P61)</f>
        <v/>
      </c>
      <c r="P56" t="str">
        <f>IF(Activity!Q61="","",Activity!Q61)</f>
        <v/>
      </c>
      <c r="Q56" t="str">
        <f>IF(Activity!V61="","",Activity!V61)</f>
        <v/>
      </c>
    </row>
    <row r="57" spans="1:17" x14ac:dyDescent="0.3">
      <c r="A57">
        <v>11</v>
      </c>
      <c r="B57" t="str">
        <f t="shared" si="0"/>
        <v/>
      </c>
      <c r="C57" s="11"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37" t="str">
        <f>IF(Activity!P62="","",Activity!P62)</f>
        <v/>
      </c>
      <c r="P57" t="str">
        <f>IF(Activity!Q62="","",Activity!Q62)</f>
        <v/>
      </c>
      <c r="Q57" t="str">
        <f>IF(Activity!V62="","",Activity!V62)</f>
        <v/>
      </c>
    </row>
    <row r="58" spans="1:17" x14ac:dyDescent="0.3">
      <c r="A58">
        <v>11</v>
      </c>
      <c r="B58" t="str">
        <f t="shared" si="0"/>
        <v/>
      </c>
      <c r="C58" s="11"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37" t="str">
        <f>IF(Activity!P63="","",Activity!P63)</f>
        <v/>
      </c>
      <c r="P58" t="str">
        <f>IF(Activity!Q63="","",Activity!Q63)</f>
        <v/>
      </c>
      <c r="Q58" t="str">
        <f>IF(Activity!V63="","",Activity!V63)</f>
        <v/>
      </c>
    </row>
    <row r="59" spans="1:17" x14ac:dyDescent="0.3">
      <c r="A59">
        <v>11</v>
      </c>
      <c r="B59" t="str">
        <f t="shared" si="0"/>
        <v/>
      </c>
      <c r="C59" s="11"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37" t="str">
        <f>IF(Activity!P64="","",Activity!P64)</f>
        <v/>
      </c>
      <c r="P59" t="str">
        <f>IF(Activity!Q64="","",Activity!Q64)</f>
        <v/>
      </c>
      <c r="Q59" t="str">
        <f>IF(Activity!V64="","",Activity!V64)</f>
        <v/>
      </c>
    </row>
    <row r="60" spans="1:17" x14ac:dyDescent="0.3">
      <c r="A60">
        <v>11</v>
      </c>
      <c r="B60" t="str">
        <f t="shared" si="0"/>
        <v/>
      </c>
      <c r="C60" s="11"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37" t="str">
        <f>IF(Activity!P65="","",Activity!P65)</f>
        <v/>
      </c>
      <c r="P60" t="str">
        <f>IF(Activity!Q65="","",Activity!Q65)</f>
        <v/>
      </c>
      <c r="Q60" t="str">
        <f>IF(Activity!V65="","",Activity!V65)</f>
        <v/>
      </c>
    </row>
    <row r="61" spans="1:17" x14ac:dyDescent="0.3">
      <c r="A61">
        <v>11</v>
      </c>
      <c r="B61" t="str">
        <f t="shared" si="0"/>
        <v/>
      </c>
      <c r="C61" s="11"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37" t="str">
        <f>IF(Activity!P66="","",Activity!P66)</f>
        <v/>
      </c>
      <c r="P61" t="str">
        <f>IF(Activity!Q66="","",Activity!Q66)</f>
        <v/>
      </c>
      <c r="Q61" t="str">
        <f>IF(Activity!V66="","",Activity!V66)</f>
        <v/>
      </c>
    </row>
    <row r="62" spans="1:17" x14ac:dyDescent="0.3">
      <c r="A62">
        <v>11</v>
      </c>
      <c r="B62" t="str">
        <f t="shared" si="0"/>
        <v/>
      </c>
      <c r="C62" s="11"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37" t="str">
        <f>IF(Activity!P67="","",Activity!P67)</f>
        <v/>
      </c>
      <c r="P62" t="str">
        <f>IF(Activity!Q67="","",Activity!Q67)</f>
        <v/>
      </c>
      <c r="Q62" t="str">
        <f>IF(Activity!V67="","",Activity!V67)</f>
        <v/>
      </c>
    </row>
    <row r="63" spans="1:17" x14ac:dyDescent="0.3">
      <c r="A63">
        <v>11</v>
      </c>
      <c r="B63" t="str">
        <f t="shared" si="0"/>
        <v/>
      </c>
      <c r="C63" s="11"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37" t="str">
        <f>IF(Activity!P68="","",Activity!P68)</f>
        <v/>
      </c>
      <c r="P63" t="str">
        <f>IF(Activity!Q68="","",Activity!Q68)</f>
        <v/>
      </c>
      <c r="Q63" t="str">
        <f>IF(Activity!V68="","",Activity!V68)</f>
        <v/>
      </c>
    </row>
    <row r="64" spans="1:17" x14ac:dyDescent="0.3">
      <c r="A64">
        <v>11</v>
      </c>
      <c r="B64" t="str">
        <f t="shared" si="0"/>
        <v/>
      </c>
      <c r="C64" s="11"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37" t="str">
        <f>IF(Activity!P69="","",Activity!P69)</f>
        <v/>
      </c>
      <c r="P64" t="str">
        <f>IF(Activity!Q69="","",Activity!Q69)</f>
        <v/>
      </c>
      <c r="Q64" t="str">
        <f>IF(Activity!V69="","",Activity!V69)</f>
        <v/>
      </c>
    </row>
    <row r="65" spans="1:17" x14ac:dyDescent="0.3">
      <c r="A65">
        <v>11</v>
      </c>
      <c r="B65" t="str">
        <f t="shared" si="0"/>
        <v/>
      </c>
      <c r="C65" s="11"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37" t="str">
        <f>IF(Activity!P70="","",Activity!P70)</f>
        <v/>
      </c>
      <c r="P65" t="str">
        <f>IF(Activity!Q70="","",Activity!Q70)</f>
        <v/>
      </c>
      <c r="Q65" t="str">
        <f>IF(Activity!V70="","",Activity!V70)</f>
        <v/>
      </c>
    </row>
    <row r="66" spans="1:17" x14ac:dyDescent="0.3">
      <c r="A66">
        <v>11</v>
      </c>
      <c r="B66" t="str">
        <f t="shared" si="0"/>
        <v/>
      </c>
      <c r="C66" s="11"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37" t="str">
        <f>IF(Activity!P71="","",Activity!P71)</f>
        <v/>
      </c>
      <c r="P66" t="str">
        <f>IF(Activity!Q71="","",Activity!Q71)</f>
        <v/>
      </c>
      <c r="Q66" t="str">
        <f>IF(Activity!V71="","",Activity!V71)</f>
        <v/>
      </c>
    </row>
    <row r="67" spans="1:17" x14ac:dyDescent="0.3">
      <c r="A67">
        <v>11</v>
      </c>
      <c r="B67" t="str">
        <f t="shared" si="0"/>
        <v/>
      </c>
      <c r="C67" s="11"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37" t="str">
        <f>IF(Activity!P72="","",Activity!P72)</f>
        <v/>
      </c>
      <c r="P67" t="str">
        <f>IF(Activity!Q72="","",Activity!Q72)</f>
        <v/>
      </c>
      <c r="Q67" t="str">
        <f>IF(Activity!V72="","",Activity!V72)</f>
        <v/>
      </c>
    </row>
    <row r="68" spans="1:17" x14ac:dyDescent="0.3">
      <c r="A68">
        <v>11</v>
      </c>
      <c r="B68" t="str">
        <f t="shared" si="0"/>
        <v/>
      </c>
      <c r="C68" s="11"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37" t="str">
        <f>IF(Activity!P73="","",Activity!P73)</f>
        <v/>
      </c>
      <c r="P68" t="str">
        <f>IF(Activity!Q73="","",Activity!Q73)</f>
        <v/>
      </c>
      <c r="Q68" t="str">
        <f>IF(Activity!V73="","",Activity!V73)</f>
        <v/>
      </c>
    </row>
    <row r="69" spans="1:17" x14ac:dyDescent="0.3">
      <c r="A69">
        <v>11</v>
      </c>
      <c r="B69" t="str">
        <f t="shared" si="0"/>
        <v/>
      </c>
      <c r="C69" s="11"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37" t="str">
        <f>IF(Activity!P74="","",Activity!P74)</f>
        <v/>
      </c>
      <c r="P69" t="str">
        <f>IF(Activity!Q74="","",Activity!Q74)</f>
        <v/>
      </c>
      <c r="Q69" t="str">
        <f>IF(Activity!V74="","",Activity!V74)</f>
        <v/>
      </c>
    </row>
    <row r="70" spans="1:17" x14ac:dyDescent="0.3">
      <c r="A70">
        <v>11</v>
      </c>
      <c r="B70" t="str">
        <f t="shared" si="0"/>
        <v/>
      </c>
      <c r="C70" s="11"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37" t="str">
        <f>IF(Activity!P75="","",Activity!P75)</f>
        <v/>
      </c>
      <c r="P70" t="str">
        <f>IF(Activity!Q75="","",Activity!Q75)</f>
        <v/>
      </c>
      <c r="Q70" t="str">
        <f>IF(Activity!V75="","",Activity!V75)</f>
        <v/>
      </c>
    </row>
    <row r="71" spans="1:17" x14ac:dyDescent="0.3">
      <c r="A71">
        <v>11</v>
      </c>
      <c r="B71" t="str">
        <f t="shared" ref="B71:B134" si="1">IF(C71="","",B$1)</f>
        <v/>
      </c>
      <c r="C71" s="11"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37" t="str">
        <f>IF(Activity!P76="","",Activity!P76)</f>
        <v/>
      </c>
      <c r="P71" t="str">
        <f>IF(Activity!Q76="","",Activity!Q76)</f>
        <v/>
      </c>
      <c r="Q71" t="str">
        <f>IF(Activity!V76="","",Activity!V76)</f>
        <v/>
      </c>
    </row>
    <row r="72" spans="1:17" x14ac:dyDescent="0.3">
      <c r="A72">
        <v>11</v>
      </c>
      <c r="B72" t="str">
        <f t="shared" si="1"/>
        <v/>
      </c>
      <c r="C72" s="11"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37" t="str">
        <f>IF(Activity!P77="","",Activity!P77)</f>
        <v/>
      </c>
      <c r="P72" t="str">
        <f>IF(Activity!Q77="","",Activity!Q77)</f>
        <v/>
      </c>
      <c r="Q72" t="str">
        <f>IF(Activity!V77="","",Activity!V77)</f>
        <v/>
      </c>
    </row>
    <row r="73" spans="1:17" x14ac:dyDescent="0.3">
      <c r="A73">
        <v>11</v>
      </c>
      <c r="B73" t="str">
        <f t="shared" si="1"/>
        <v/>
      </c>
      <c r="C73" s="11"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37" t="str">
        <f>IF(Activity!P78="","",Activity!P78)</f>
        <v/>
      </c>
      <c r="P73" t="str">
        <f>IF(Activity!Q78="","",Activity!Q78)</f>
        <v/>
      </c>
      <c r="Q73" t="str">
        <f>IF(Activity!V78="","",Activity!V78)</f>
        <v/>
      </c>
    </row>
    <row r="74" spans="1:17" x14ac:dyDescent="0.3">
      <c r="A74">
        <v>11</v>
      </c>
      <c r="B74" t="str">
        <f t="shared" si="1"/>
        <v/>
      </c>
      <c r="C74" s="11"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37" t="str">
        <f>IF(Activity!P79="","",Activity!P79)</f>
        <v/>
      </c>
      <c r="P74" t="str">
        <f>IF(Activity!Q79="","",Activity!Q79)</f>
        <v/>
      </c>
      <c r="Q74" t="str">
        <f>IF(Activity!V79="","",Activity!V79)</f>
        <v/>
      </c>
    </row>
    <row r="75" spans="1:17" x14ac:dyDescent="0.3">
      <c r="A75">
        <v>11</v>
      </c>
      <c r="B75" t="str">
        <f t="shared" si="1"/>
        <v/>
      </c>
      <c r="C75" s="11"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37" t="str">
        <f>IF(Activity!P80="","",Activity!P80)</f>
        <v/>
      </c>
      <c r="P75" t="str">
        <f>IF(Activity!Q80="","",Activity!Q80)</f>
        <v/>
      </c>
      <c r="Q75" t="str">
        <f>IF(Activity!V80="","",Activity!V80)</f>
        <v/>
      </c>
    </row>
    <row r="76" spans="1:17" x14ac:dyDescent="0.3">
      <c r="A76">
        <v>11</v>
      </c>
      <c r="B76" t="str">
        <f t="shared" si="1"/>
        <v/>
      </c>
      <c r="C76" s="11"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37" t="str">
        <f>IF(Activity!P81="","",Activity!P81)</f>
        <v/>
      </c>
      <c r="P76" t="str">
        <f>IF(Activity!Q81="","",Activity!Q81)</f>
        <v/>
      </c>
      <c r="Q76" t="str">
        <f>IF(Activity!V81="","",Activity!V81)</f>
        <v/>
      </c>
    </row>
    <row r="77" spans="1:17" x14ac:dyDescent="0.3">
      <c r="A77">
        <v>11</v>
      </c>
      <c r="B77" t="str">
        <f t="shared" si="1"/>
        <v/>
      </c>
      <c r="C77" s="11"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37" t="str">
        <f>IF(Activity!P82="","",Activity!P82)</f>
        <v/>
      </c>
      <c r="P77" t="str">
        <f>IF(Activity!Q82="","",Activity!Q82)</f>
        <v/>
      </c>
      <c r="Q77" t="str">
        <f>IF(Activity!V82="","",Activity!V82)</f>
        <v/>
      </c>
    </row>
    <row r="78" spans="1:17" x14ac:dyDescent="0.3">
      <c r="A78">
        <v>11</v>
      </c>
      <c r="B78" t="str">
        <f t="shared" si="1"/>
        <v/>
      </c>
      <c r="C78" s="11"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37" t="str">
        <f>IF(Activity!P83="","",Activity!P83)</f>
        <v/>
      </c>
      <c r="P78" t="str">
        <f>IF(Activity!Q83="","",Activity!Q83)</f>
        <v/>
      </c>
      <c r="Q78" t="str">
        <f>IF(Activity!V83="","",Activity!V83)</f>
        <v/>
      </c>
    </row>
    <row r="79" spans="1:17" x14ac:dyDescent="0.3">
      <c r="A79">
        <v>11</v>
      </c>
      <c r="B79" t="str">
        <f t="shared" si="1"/>
        <v/>
      </c>
      <c r="C79" s="11"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37" t="str">
        <f>IF(Activity!P84="","",Activity!P84)</f>
        <v/>
      </c>
      <c r="P79" t="str">
        <f>IF(Activity!Q84="","",Activity!Q84)</f>
        <v/>
      </c>
      <c r="Q79" t="str">
        <f>IF(Activity!V84="","",Activity!V84)</f>
        <v/>
      </c>
    </row>
    <row r="80" spans="1:17" x14ac:dyDescent="0.3">
      <c r="A80">
        <v>11</v>
      </c>
      <c r="B80" t="str">
        <f t="shared" si="1"/>
        <v/>
      </c>
      <c r="C80" s="11"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37" t="str">
        <f>IF(Activity!P85="","",Activity!P85)</f>
        <v/>
      </c>
      <c r="P80" t="str">
        <f>IF(Activity!Q85="","",Activity!Q85)</f>
        <v/>
      </c>
      <c r="Q80" t="str">
        <f>IF(Activity!V85="","",Activity!V85)</f>
        <v/>
      </c>
    </row>
    <row r="81" spans="1:17" x14ac:dyDescent="0.3">
      <c r="A81">
        <v>11</v>
      </c>
      <c r="B81" t="str">
        <f t="shared" si="1"/>
        <v/>
      </c>
      <c r="C81" s="11"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37" t="str">
        <f>IF(Activity!P86="","",Activity!P86)</f>
        <v/>
      </c>
      <c r="P81" t="str">
        <f>IF(Activity!Q86="","",Activity!Q86)</f>
        <v/>
      </c>
      <c r="Q81" t="str">
        <f>IF(Activity!V86="","",Activity!V86)</f>
        <v/>
      </c>
    </row>
    <row r="82" spans="1:17" x14ac:dyDescent="0.3">
      <c r="A82">
        <v>11</v>
      </c>
      <c r="B82" t="str">
        <f t="shared" si="1"/>
        <v/>
      </c>
      <c r="C82" s="11"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37" t="str">
        <f>IF(Activity!P87="","",Activity!P87)</f>
        <v/>
      </c>
      <c r="P82" t="str">
        <f>IF(Activity!Q87="","",Activity!Q87)</f>
        <v/>
      </c>
      <c r="Q82" t="str">
        <f>IF(Activity!V87="","",Activity!V87)</f>
        <v/>
      </c>
    </row>
    <row r="83" spans="1:17" x14ac:dyDescent="0.3">
      <c r="A83">
        <v>11</v>
      </c>
      <c r="B83" t="str">
        <f t="shared" si="1"/>
        <v/>
      </c>
      <c r="C83" s="11"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37" t="str">
        <f>IF(Activity!P88="","",Activity!P88)</f>
        <v/>
      </c>
      <c r="P83" t="str">
        <f>IF(Activity!Q88="","",Activity!Q88)</f>
        <v/>
      </c>
      <c r="Q83" t="str">
        <f>IF(Activity!V88="","",Activity!V88)</f>
        <v/>
      </c>
    </row>
    <row r="84" spans="1:17" x14ac:dyDescent="0.3">
      <c r="A84">
        <v>11</v>
      </c>
      <c r="B84" t="str">
        <f t="shared" si="1"/>
        <v/>
      </c>
      <c r="C84" s="11"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37" t="str">
        <f>IF(Activity!P89="","",Activity!P89)</f>
        <v/>
      </c>
      <c r="P84" t="str">
        <f>IF(Activity!Q89="","",Activity!Q89)</f>
        <v/>
      </c>
      <c r="Q84" t="str">
        <f>IF(Activity!V89="","",Activity!V89)</f>
        <v/>
      </c>
    </row>
    <row r="85" spans="1:17" x14ac:dyDescent="0.3">
      <c r="A85">
        <v>11</v>
      </c>
      <c r="B85" t="str">
        <f t="shared" si="1"/>
        <v/>
      </c>
      <c r="C85" s="11"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37" t="str">
        <f>IF(Activity!P90="","",Activity!P90)</f>
        <v/>
      </c>
      <c r="P85" t="str">
        <f>IF(Activity!Q90="","",Activity!Q90)</f>
        <v/>
      </c>
      <c r="Q85" t="str">
        <f>IF(Activity!V90="","",Activity!V90)</f>
        <v/>
      </c>
    </row>
    <row r="86" spans="1:17" x14ac:dyDescent="0.3">
      <c r="A86">
        <v>11</v>
      </c>
      <c r="B86" t="str">
        <f t="shared" si="1"/>
        <v/>
      </c>
      <c r="C86" s="11"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37" t="str">
        <f>IF(Activity!P91="","",Activity!P91)</f>
        <v/>
      </c>
      <c r="P86" t="str">
        <f>IF(Activity!Q91="","",Activity!Q91)</f>
        <v/>
      </c>
      <c r="Q86" t="str">
        <f>IF(Activity!V91="","",Activity!V91)</f>
        <v/>
      </c>
    </row>
    <row r="87" spans="1:17" x14ac:dyDescent="0.3">
      <c r="A87">
        <v>11</v>
      </c>
      <c r="B87" t="str">
        <f t="shared" si="1"/>
        <v/>
      </c>
      <c r="C87" s="11"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37" t="str">
        <f>IF(Activity!P92="","",Activity!P92)</f>
        <v/>
      </c>
      <c r="P87" t="str">
        <f>IF(Activity!Q92="","",Activity!Q92)</f>
        <v/>
      </c>
      <c r="Q87" t="str">
        <f>IF(Activity!V92="","",Activity!V92)</f>
        <v/>
      </c>
    </row>
    <row r="88" spans="1:17" x14ac:dyDescent="0.3">
      <c r="A88">
        <v>11</v>
      </c>
      <c r="B88" t="str">
        <f t="shared" si="1"/>
        <v/>
      </c>
      <c r="C88" s="11"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37" t="str">
        <f>IF(Activity!P93="","",Activity!P93)</f>
        <v/>
      </c>
      <c r="P88" t="str">
        <f>IF(Activity!Q93="","",Activity!Q93)</f>
        <v/>
      </c>
      <c r="Q88" t="str">
        <f>IF(Activity!V93="","",Activity!V93)</f>
        <v/>
      </c>
    </row>
    <row r="89" spans="1:17" x14ac:dyDescent="0.3">
      <c r="A89">
        <v>11</v>
      </c>
      <c r="B89" t="str">
        <f t="shared" si="1"/>
        <v/>
      </c>
      <c r="C89" s="11"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37" t="str">
        <f>IF(Activity!P94="","",Activity!P94)</f>
        <v/>
      </c>
      <c r="P89" t="str">
        <f>IF(Activity!Q94="","",Activity!Q94)</f>
        <v/>
      </c>
      <c r="Q89" t="str">
        <f>IF(Activity!V94="","",Activity!V94)</f>
        <v/>
      </c>
    </row>
    <row r="90" spans="1:17" x14ac:dyDescent="0.3">
      <c r="A90">
        <v>11</v>
      </c>
      <c r="B90" t="str">
        <f t="shared" si="1"/>
        <v/>
      </c>
      <c r="C90" s="11"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37" t="str">
        <f>IF(Activity!P95="","",Activity!P95)</f>
        <v/>
      </c>
      <c r="P90" t="str">
        <f>IF(Activity!Q95="","",Activity!Q95)</f>
        <v/>
      </c>
      <c r="Q90" t="str">
        <f>IF(Activity!V95="","",Activity!V95)</f>
        <v/>
      </c>
    </row>
    <row r="91" spans="1:17" x14ac:dyDescent="0.3">
      <c r="A91">
        <v>11</v>
      </c>
      <c r="B91" t="str">
        <f t="shared" si="1"/>
        <v/>
      </c>
      <c r="C91" s="11"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37" t="str">
        <f>IF(Activity!P96="","",Activity!P96)</f>
        <v/>
      </c>
      <c r="P91" t="str">
        <f>IF(Activity!Q96="","",Activity!Q96)</f>
        <v/>
      </c>
      <c r="Q91" t="str">
        <f>IF(Activity!V96="","",Activity!V96)</f>
        <v/>
      </c>
    </row>
    <row r="92" spans="1:17" x14ac:dyDescent="0.3">
      <c r="A92">
        <v>11</v>
      </c>
      <c r="B92" t="str">
        <f t="shared" si="1"/>
        <v/>
      </c>
      <c r="C92" s="11"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37" t="str">
        <f>IF(Activity!P97="","",Activity!P97)</f>
        <v/>
      </c>
      <c r="P92" t="str">
        <f>IF(Activity!Q97="","",Activity!Q97)</f>
        <v/>
      </c>
      <c r="Q92" t="str">
        <f>IF(Activity!V97="","",Activity!V97)</f>
        <v/>
      </c>
    </row>
    <row r="93" spans="1:17" x14ac:dyDescent="0.3">
      <c r="A93">
        <v>11</v>
      </c>
      <c r="B93" t="str">
        <f t="shared" si="1"/>
        <v/>
      </c>
      <c r="C93" s="11"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37" t="str">
        <f>IF(Activity!P98="","",Activity!P98)</f>
        <v/>
      </c>
      <c r="P93" t="str">
        <f>IF(Activity!Q98="","",Activity!Q98)</f>
        <v/>
      </c>
      <c r="Q93" t="str">
        <f>IF(Activity!V98="","",Activity!V98)</f>
        <v/>
      </c>
    </row>
    <row r="94" spans="1:17" x14ac:dyDescent="0.3">
      <c r="A94">
        <v>11</v>
      </c>
      <c r="B94" t="str">
        <f t="shared" si="1"/>
        <v/>
      </c>
      <c r="C94" s="11"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37" t="str">
        <f>IF(Activity!P99="","",Activity!P99)</f>
        <v/>
      </c>
      <c r="P94" t="str">
        <f>IF(Activity!Q99="","",Activity!Q99)</f>
        <v/>
      </c>
      <c r="Q94" t="str">
        <f>IF(Activity!V99="","",Activity!V99)</f>
        <v/>
      </c>
    </row>
    <row r="95" spans="1:17" x14ac:dyDescent="0.3">
      <c r="A95">
        <v>11</v>
      </c>
      <c r="B95" t="str">
        <f t="shared" si="1"/>
        <v/>
      </c>
      <c r="C95" s="11"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37" t="str">
        <f>IF(Activity!P100="","",Activity!P100)</f>
        <v/>
      </c>
      <c r="P95" t="str">
        <f>IF(Activity!Q100="","",Activity!Q100)</f>
        <v/>
      </c>
      <c r="Q95" t="str">
        <f>IF(Activity!V100="","",Activity!V100)</f>
        <v/>
      </c>
    </row>
    <row r="96" spans="1:17" x14ac:dyDescent="0.3">
      <c r="A96">
        <v>11</v>
      </c>
      <c r="B96" t="str">
        <f t="shared" si="1"/>
        <v/>
      </c>
      <c r="C96" s="11"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37" t="str">
        <f>IF(Activity!P101="","",Activity!P101)</f>
        <v/>
      </c>
      <c r="P96" t="str">
        <f>IF(Activity!Q101="","",Activity!Q101)</f>
        <v/>
      </c>
      <c r="Q96" t="str">
        <f>IF(Activity!V101="","",Activity!V101)</f>
        <v/>
      </c>
    </row>
    <row r="97" spans="1:17" x14ac:dyDescent="0.3">
      <c r="A97">
        <v>11</v>
      </c>
      <c r="B97" t="str">
        <f t="shared" si="1"/>
        <v/>
      </c>
      <c r="C97" s="11"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37" t="str">
        <f>IF(Activity!P102="","",Activity!P102)</f>
        <v/>
      </c>
      <c r="P97" t="str">
        <f>IF(Activity!Q102="","",Activity!Q102)</f>
        <v/>
      </c>
      <c r="Q97" t="str">
        <f>IF(Activity!V102="","",Activity!V102)</f>
        <v/>
      </c>
    </row>
    <row r="98" spans="1:17" x14ac:dyDescent="0.3">
      <c r="A98">
        <v>11</v>
      </c>
      <c r="B98" t="str">
        <f t="shared" si="1"/>
        <v/>
      </c>
      <c r="C98" s="11"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37" t="str">
        <f>IF(Activity!P103="","",Activity!P103)</f>
        <v/>
      </c>
      <c r="P98" t="str">
        <f>IF(Activity!Q103="","",Activity!Q103)</f>
        <v/>
      </c>
      <c r="Q98" t="str">
        <f>IF(Activity!V103="","",Activity!V103)</f>
        <v/>
      </c>
    </row>
    <row r="99" spans="1:17" x14ac:dyDescent="0.3">
      <c r="A99">
        <v>11</v>
      </c>
      <c r="B99" t="str">
        <f t="shared" si="1"/>
        <v/>
      </c>
      <c r="C99" s="11"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37" t="str">
        <f>IF(Activity!P104="","",Activity!P104)</f>
        <v/>
      </c>
      <c r="P99" t="str">
        <f>IF(Activity!Q104="","",Activity!Q104)</f>
        <v/>
      </c>
      <c r="Q99" t="str">
        <f>IF(Activity!V104="","",Activity!V104)</f>
        <v/>
      </c>
    </row>
    <row r="100" spans="1:17" x14ac:dyDescent="0.3">
      <c r="A100">
        <v>11</v>
      </c>
      <c r="B100" t="str">
        <f t="shared" si="1"/>
        <v/>
      </c>
      <c r="C100" s="11"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37" t="str">
        <f>IF(Activity!P105="","",Activity!P105)</f>
        <v/>
      </c>
      <c r="P100" t="str">
        <f>IF(Activity!Q105="","",Activity!Q105)</f>
        <v/>
      </c>
      <c r="Q100" t="str">
        <f>IF(Activity!V105="","",Activity!V105)</f>
        <v/>
      </c>
    </row>
    <row r="101" spans="1:17" x14ac:dyDescent="0.3">
      <c r="A101">
        <v>11</v>
      </c>
      <c r="B101" t="str">
        <f t="shared" si="1"/>
        <v/>
      </c>
      <c r="C101" s="11"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37" t="str">
        <f>IF(Activity!P106="","",Activity!P106)</f>
        <v/>
      </c>
      <c r="P101" t="str">
        <f>IF(Activity!Q106="","",Activity!Q106)</f>
        <v/>
      </c>
      <c r="Q101" t="str">
        <f>IF(Activity!V106="","",Activity!V106)</f>
        <v/>
      </c>
    </row>
    <row r="102" spans="1:17" x14ac:dyDescent="0.3">
      <c r="A102">
        <v>11</v>
      </c>
      <c r="B102" t="str">
        <f t="shared" si="1"/>
        <v/>
      </c>
      <c r="C102" s="11"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37" t="str">
        <f>IF(Activity!P107="","",Activity!P107)</f>
        <v/>
      </c>
      <c r="P102" t="str">
        <f>IF(Activity!Q107="","",Activity!Q107)</f>
        <v/>
      </c>
      <c r="Q102" t="str">
        <f>IF(Activity!V107="","",Activity!V107)</f>
        <v/>
      </c>
    </row>
    <row r="103" spans="1:17" x14ac:dyDescent="0.3">
      <c r="A103">
        <v>11</v>
      </c>
      <c r="B103" t="str">
        <f t="shared" si="1"/>
        <v/>
      </c>
      <c r="C103" s="11"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37" t="str">
        <f>IF(Activity!P108="","",Activity!P108)</f>
        <v/>
      </c>
      <c r="P103" t="str">
        <f>IF(Activity!Q108="","",Activity!Q108)</f>
        <v/>
      </c>
      <c r="Q103" t="str">
        <f>IF(Activity!V108="","",Activity!V108)</f>
        <v/>
      </c>
    </row>
    <row r="104" spans="1:17" x14ac:dyDescent="0.3">
      <c r="A104">
        <v>11</v>
      </c>
      <c r="B104" t="str">
        <f t="shared" si="1"/>
        <v/>
      </c>
      <c r="C104" s="11"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37" t="str">
        <f>IF(Activity!P109="","",Activity!P109)</f>
        <v/>
      </c>
      <c r="P104" t="str">
        <f>IF(Activity!Q109="","",Activity!Q109)</f>
        <v/>
      </c>
      <c r="Q104" t="str">
        <f>IF(Activity!V109="","",Activity!V109)</f>
        <v/>
      </c>
    </row>
    <row r="105" spans="1:17" x14ac:dyDescent="0.3">
      <c r="A105">
        <v>11</v>
      </c>
      <c r="B105" t="str">
        <f t="shared" si="1"/>
        <v/>
      </c>
      <c r="C105" s="11"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37" t="str">
        <f>IF(Activity!P110="","",Activity!P110)</f>
        <v/>
      </c>
      <c r="P105" t="str">
        <f>IF(Activity!Q110="","",Activity!Q110)</f>
        <v/>
      </c>
      <c r="Q105" t="str">
        <f>IF(Activity!V110="","",Activity!V110)</f>
        <v/>
      </c>
    </row>
    <row r="106" spans="1:17" x14ac:dyDescent="0.3">
      <c r="A106">
        <v>11</v>
      </c>
      <c r="B106" t="str">
        <f t="shared" si="1"/>
        <v/>
      </c>
      <c r="C106" s="11"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37" t="str">
        <f>IF(Activity!P111="","",Activity!P111)</f>
        <v/>
      </c>
      <c r="P106" t="str">
        <f>IF(Activity!Q111="","",Activity!Q111)</f>
        <v/>
      </c>
      <c r="Q106" t="str">
        <f>IF(Activity!V111="","",Activity!V111)</f>
        <v/>
      </c>
    </row>
    <row r="107" spans="1:17" x14ac:dyDescent="0.3">
      <c r="A107">
        <v>11</v>
      </c>
      <c r="B107" t="str">
        <f t="shared" si="1"/>
        <v/>
      </c>
      <c r="C107" s="11"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37" t="str">
        <f>IF(Activity!P112="","",Activity!P112)</f>
        <v/>
      </c>
      <c r="P107" t="str">
        <f>IF(Activity!Q112="","",Activity!Q112)</f>
        <v/>
      </c>
      <c r="Q107" t="str">
        <f>IF(Activity!V112="","",Activity!V112)</f>
        <v/>
      </c>
    </row>
    <row r="108" spans="1:17" x14ac:dyDescent="0.3">
      <c r="A108">
        <v>11</v>
      </c>
      <c r="B108" t="str">
        <f t="shared" si="1"/>
        <v/>
      </c>
      <c r="C108" s="11"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37" t="str">
        <f>IF(Activity!P113="","",Activity!P113)</f>
        <v/>
      </c>
      <c r="P108" t="str">
        <f>IF(Activity!Q113="","",Activity!Q113)</f>
        <v/>
      </c>
      <c r="Q108" t="str">
        <f>IF(Activity!V113="","",Activity!V113)</f>
        <v/>
      </c>
    </row>
    <row r="109" spans="1:17" x14ac:dyDescent="0.3">
      <c r="A109">
        <v>11</v>
      </c>
      <c r="B109" t="str">
        <f t="shared" si="1"/>
        <v/>
      </c>
      <c r="C109" s="11"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37" t="str">
        <f>IF(Activity!P114="","",Activity!P114)</f>
        <v/>
      </c>
      <c r="P109" t="str">
        <f>IF(Activity!Q114="","",Activity!Q114)</f>
        <v/>
      </c>
      <c r="Q109" t="str">
        <f>IF(Activity!V114="","",Activity!V114)</f>
        <v/>
      </c>
    </row>
    <row r="110" spans="1:17" x14ac:dyDescent="0.3">
      <c r="A110">
        <v>11</v>
      </c>
      <c r="B110" t="str">
        <f t="shared" si="1"/>
        <v/>
      </c>
      <c r="C110" s="11"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37" t="str">
        <f>IF(Activity!P115="","",Activity!P115)</f>
        <v/>
      </c>
      <c r="P110" t="str">
        <f>IF(Activity!Q115="","",Activity!Q115)</f>
        <v/>
      </c>
      <c r="Q110" t="str">
        <f>IF(Activity!V115="","",Activity!V115)</f>
        <v/>
      </c>
    </row>
    <row r="111" spans="1:17" x14ac:dyDescent="0.3">
      <c r="A111">
        <v>11</v>
      </c>
      <c r="B111" t="str">
        <f t="shared" si="1"/>
        <v/>
      </c>
      <c r="C111" s="11"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37" t="str">
        <f>IF(Activity!P116="","",Activity!P116)</f>
        <v/>
      </c>
      <c r="P111" t="str">
        <f>IF(Activity!Q116="","",Activity!Q116)</f>
        <v/>
      </c>
      <c r="Q111" t="str">
        <f>IF(Activity!V116="","",Activity!V116)</f>
        <v/>
      </c>
    </row>
    <row r="112" spans="1:17" x14ac:dyDescent="0.3">
      <c r="A112">
        <v>11</v>
      </c>
      <c r="B112" t="str">
        <f t="shared" si="1"/>
        <v/>
      </c>
      <c r="C112" s="11"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37" t="str">
        <f>IF(Activity!P117="","",Activity!P117)</f>
        <v/>
      </c>
      <c r="P112" t="str">
        <f>IF(Activity!Q117="","",Activity!Q117)</f>
        <v/>
      </c>
      <c r="Q112" t="str">
        <f>IF(Activity!V117="","",Activity!V117)</f>
        <v/>
      </c>
    </row>
    <row r="113" spans="1:17" x14ac:dyDescent="0.3">
      <c r="A113">
        <v>11</v>
      </c>
      <c r="B113" t="str">
        <f t="shared" si="1"/>
        <v/>
      </c>
      <c r="C113" s="11"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37" t="str">
        <f>IF(Activity!P118="","",Activity!P118)</f>
        <v/>
      </c>
      <c r="P113" t="str">
        <f>IF(Activity!Q118="","",Activity!Q118)</f>
        <v/>
      </c>
      <c r="Q113" t="str">
        <f>IF(Activity!V118="","",Activity!V118)</f>
        <v/>
      </c>
    </row>
    <row r="114" spans="1:17" x14ac:dyDescent="0.3">
      <c r="A114">
        <v>11</v>
      </c>
      <c r="B114" t="str">
        <f t="shared" si="1"/>
        <v/>
      </c>
      <c r="C114" s="11"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37" t="str">
        <f>IF(Activity!P119="","",Activity!P119)</f>
        <v/>
      </c>
      <c r="P114" t="str">
        <f>IF(Activity!Q119="","",Activity!Q119)</f>
        <v/>
      </c>
      <c r="Q114" t="str">
        <f>IF(Activity!V119="","",Activity!V119)</f>
        <v/>
      </c>
    </row>
    <row r="115" spans="1:17" x14ac:dyDescent="0.3">
      <c r="A115">
        <v>11</v>
      </c>
      <c r="B115" t="str">
        <f t="shared" si="1"/>
        <v/>
      </c>
      <c r="C115" s="11"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37" t="str">
        <f>IF(Activity!P120="","",Activity!P120)</f>
        <v/>
      </c>
      <c r="P115" t="str">
        <f>IF(Activity!Q120="","",Activity!Q120)</f>
        <v/>
      </c>
      <c r="Q115" t="str">
        <f>IF(Activity!V120="","",Activity!V120)</f>
        <v/>
      </c>
    </row>
    <row r="116" spans="1:17" x14ac:dyDescent="0.3">
      <c r="A116">
        <v>11</v>
      </c>
      <c r="B116" t="str">
        <f t="shared" si="1"/>
        <v/>
      </c>
      <c r="C116" s="11"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37" t="str">
        <f>IF(Activity!P121="","",Activity!P121)</f>
        <v/>
      </c>
      <c r="P116" t="str">
        <f>IF(Activity!Q121="","",Activity!Q121)</f>
        <v/>
      </c>
      <c r="Q116" t="str">
        <f>IF(Activity!V121="","",Activity!V121)</f>
        <v/>
      </c>
    </row>
    <row r="117" spans="1:17" x14ac:dyDescent="0.3">
      <c r="A117">
        <v>11</v>
      </c>
      <c r="B117" t="str">
        <f t="shared" si="1"/>
        <v/>
      </c>
      <c r="C117" s="11"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37" t="str">
        <f>IF(Activity!P122="","",Activity!P122)</f>
        <v/>
      </c>
      <c r="P117" t="str">
        <f>IF(Activity!Q122="","",Activity!Q122)</f>
        <v/>
      </c>
      <c r="Q117" t="str">
        <f>IF(Activity!V122="","",Activity!V122)</f>
        <v/>
      </c>
    </row>
    <row r="118" spans="1:17" x14ac:dyDescent="0.3">
      <c r="A118">
        <v>11</v>
      </c>
      <c r="B118" t="str">
        <f t="shared" si="1"/>
        <v/>
      </c>
      <c r="C118" s="11"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37" t="str">
        <f>IF(Activity!P123="","",Activity!P123)</f>
        <v/>
      </c>
      <c r="P118" t="str">
        <f>IF(Activity!Q123="","",Activity!Q123)</f>
        <v/>
      </c>
      <c r="Q118" t="str">
        <f>IF(Activity!V123="","",Activity!V123)</f>
        <v/>
      </c>
    </row>
    <row r="119" spans="1:17" x14ac:dyDescent="0.3">
      <c r="A119">
        <v>11</v>
      </c>
      <c r="B119" t="str">
        <f t="shared" si="1"/>
        <v/>
      </c>
      <c r="C119" s="11"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37" t="str">
        <f>IF(Activity!P124="","",Activity!P124)</f>
        <v/>
      </c>
      <c r="P119" t="str">
        <f>IF(Activity!Q124="","",Activity!Q124)</f>
        <v/>
      </c>
      <c r="Q119" t="str">
        <f>IF(Activity!V124="","",Activity!V124)</f>
        <v/>
      </c>
    </row>
    <row r="120" spans="1:17" x14ac:dyDescent="0.3">
      <c r="A120">
        <v>11</v>
      </c>
      <c r="B120" t="str">
        <f t="shared" si="1"/>
        <v/>
      </c>
      <c r="C120" s="11"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37" t="str">
        <f>IF(Activity!P125="","",Activity!P125)</f>
        <v/>
      </c>
      <c r="P120" t="str">
        <f>IF(Activity!Q125="","",Activity!Q125)</f>
        <v/>
      </c>
      <c r="Q120" t="str">
        <f>IF(Activity!V125="","",Activity!V125)</f>
        <v/>
      </c>
    </row>
    <row r="121" spans="1:17" x14ac:dyDescent="0.3">
      <c r="A121">
        <v>11</v>
      </c>
      <c r="B121" t="str">
        <f t="shared" si="1"/>
        <v/>
      </c>
      <c r="C121" s="11"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37" t="str">
        <f>IF(Activity!P126="","",Activity!P126)</f>
        <v/>
      </c>
      <c r="P121" t="str">
        <f>IF(Activity!Q126="","",Activity!Q126)</f>
        <v/>
      </c>
      <c r="Q121" t="str">
        <f>IF(Activity!V126="","",Activity!V126)</f>
        <v/>
      </c>
    </row>
    <row r="122" spans="1:17" x14ac:dyDescent="0.3">
      <c r="A122">
        <v>11</v>
      </c>
      <c r="B122" t="str">
        <f t="shared" si="1"/>
        <v/>
      </c>
      <c r="C122" s="11"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37" t="str">
        <f>IF(Activity!P127="","",Activity!P127)</f>
        <v/>
      </c>
      <c r="P122" t="str">
        <f>IF(Activity!Q127="","",Activity!Q127)</f>
        <v/>
      </c>
      <c r="Q122" t="str">
        <f>IF(Activity!V127="","",Activity!V127)</f>
        <v/>
      </c>
    </row>
    <row r="123" spans="1:17" x14ac:dyDescent="0.3">
      <c r="A123">
        <v>11</v>
      </c>
      <c r="B123" t="str">
        <f t="shared" si="1"/>
        <v/>
      </c>
      <c r="C123" s="11"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37" t="str">
        <f>IF(Activity!P128="","",Activity!P128)</f>
        <v/>
      </c>
      <c r="P123" t="str">
        <f>IF(Activity!Q128="","",Activity!Q128)</f>
        <v/>
      </c>
      <c r="Q123" t="str">
        <f>IF(Activity!V128="","",Activity!V128)</f>
        <v/>
      </c>
    </row>
    <row r="124" spans="1:17" x14ac:dyDescent="0.3">
      <c r="A124">
        <v>11</v>
      </c>
      <c r="B124" t="str">
        <f t="shared" si="1"/>
        <v/>
      </c>
      <c r="C124" s="11"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37" t="str">
        <f>IF(Activity!P129="","",Activity!P129)</f>
        <v/>
      </c>
      <c r="P124" t="str">
        <f>IF(Activity!Q129="","",Activity!Q129)</f>
        <v/>
      </c>
      <c r="Q124" t="str">
        <f>IF(Activity!V129="","",Activity!V129)</f>
        <v/>
      </c>
    </row>
    <row r="125" spans="1:17" x14ac:dyDescent="0.3">
      <c r="A125">
        <v>11</v>
      </c>
      <c r="B125" t="str">
        <f t="shared" si="1"/>
        <v/>
      </c>
      <c r="C125" s="11"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37" t="str">
        <f>IF(Activity!P130="","",Activity!P130)</f>
        <v/>
      </c>
      <c r="P125" t="str">
        <f>IF(Activity!Q130="","",Activity!Q130)</f>
        <v/>
      </c>
      <c r="Q125" t="str">
        <f>IF(Activity!V130="","",Activity!V130)</f>
        <v/>
      </c>
    </row>
    <row r="126" spans="1:17" x14ac:dyDescent="0.3">
      <c r="A126">
        <v>11</v>
      </c>
      <c r="B126" t="str">
        <f t="shared" si="1"/>
        <v/>
      </c>
      <c r="C126" s="11"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37" t="str">
        <f>IF(Activity!P131="","",Activity!P131)</f>
        <v/>
      </c>
      <c r="P126" t="str">
        <f>IF(Activity!Q131="","",Activity!Q131)</f>
        <v/>
      </c>
      <c r="Q126" t="str">
        <f>IF(Activity!V131="","",Activity!V131)</f>
        <v/>
      </c>
    </row>
    <row r="127" spans="1:17" x14ac:dyDescent="0.3">
      <c r="A127">
        <v>11</v>
      </c>
      <c r="B127" t="str">
        <f t="shared" si="1"/>
        <v/>
      </c>
      <c r="C127" s="11"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37" t="str">
        <f>IF(Activity!P132="","",Activity!P132)</f>
        <v/>
      </c>
      <c r="P127" t="str">
        <f>IF(Activity!Q132="","",Activity!Q132)</f>
        <v/>
      </c>
      <c r="Q127" t="str">
        <f>IF(Activity!V132="","",Activity!V132)</f>
        <v/>
      </c>
    </row>
    <row r="128" spans="1:17" x14ac:dyDescent="0.3">
      <c r="A128">
        <v>11</v>
      </c>
      <c r="B128" t="str">
        <f t="shared" si="1"/>
        <v/>
      </c>
      <c r="C128" s="11"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37" t="str">
        <f>IF(Activity!P133="","",Activity!P133)</f>
        <v/>
      </c>
      <c r="P128" t="str">
        <f>IF(Activity!Q133="","",Activity!Q133)</f>
        <v/>
      </c>
      <c r="Q128" t="str">
        <f>IF(Activity!V133="","",Activity!V133)</f>
        <v/>
      </c>
    </row>
    <row r="129" spans="1:17" x14ac:dyDescent="0.3">
      <c r="A129">
        <v>11</v>
      </c>
      <c r="B129" t="str">
        <f t="shared" si="1"/>
        <v/>
      </c>
      <c r="C129" s="11"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37" t="str">
        <f>IF(Activity!P134="","",Activity!P134)</f>
        <v/>
      </c>
      <c r="P129" t="str">
        <f>IF(Activity!Q134="","",Activity!Q134)</f>
        <v/>
      </c>
      <c r="Q129" t="str">
        <f>IF(Activity!V134="","",Activity!V134)</f>
        <v/>
      </c>
    </row>
    <row r="130" spans="1:17" x14ac:dyDescent="0.3">
      <c r="A130">
        <v>11</v>
      </c>
      <c r="B130" t="str">
        <f t="shared" si="1"/>
        <v/>
      </c>
      <c r="C130" s="11"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37" t="str">
        <f>IF(Activity!P135="","",Activity!P135)</f>
        <v/>
      </c>
      <c r="P130" t="str">
        <f>IF(Activity!Q135="","",Activity!Q135)</f>
        <v/>
      </c>
      <c r="Q130" t="str">
        <f>IF(Activity!V135="","",Activity!V135)</f>
        <v/>
      </c>
    </row>
    <row r="131" spans="1:17" x14ac:dyDescent="0.3">
      <c r="A131">
        <v>11</v>
      </c>
      <c r="B131" t="str">
        <f t="shared" si="1"/>
        <v/>
      </c>
      <c r="C131" s="11"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37" t="str">
        <f>IF(Activity!P136="","",Activity!P136)</f>
        <v/>
      </c>
      <c r="P131" t="str">
        <f>IF(Activity!Q136="","",Activity!Q136)</f>
        <v/>
      </c>
      <c r="Q131" t="str">
        <f>IF(Activity!V136="","",Activity!V136)</f>
        <v/>
      </c>
    </row>
    <row r="132" spans="1:17" x14ac:dyDescent="0.3">
      <c r="A132">
        <v>11</v>
      </c>
      <c r="B132" t="str">
        <f t="shared" si="1"/>
        <v/>
      </c>
      <c r="C132" s="11"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37" t="str">
        <f>IF(Activity!P137="","",Activity!P137)</f>
        <v/>
      </c>
      <c r="P132" t="str">
        <f>IF(Activity!Q137="","",Activity!Q137)</f>
        <v/>
      </c>
      <c r="Q132" t="str">
        <f>IF(Activity!V137="","",Activity!V137)</f>
        <v/>
      </c>
    </row>
    <row r="133" spans="1:17" x14ac:dyDescent="0.3">
      <c r="A133">
        <v>11</v>
      </c>
      <c r="B133" t="str">
        <f t="shared" si="1"/>
        <v/>
      </c>
      <c r="C133" s="11"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37" t="str">
        <f>IF(Activity!P138="","",Activity!P138)</f>
        <v/>
      </c>
      <c r="P133" t="str">
        <f>IF(Activity!Q138="","",Activity!Q138)</f>
        <v/>
      </c>
      <c r="Q133" t="str">
        <f>IF(Activity!V138="","",Activity!V138)</f>
        <v/>
      </c>
    </row>
    <row r="134" spans="1:17" x14ac:dyDescent="0.3">
      <c r="A134">
        <v>11</v>
      </c>
      <c r="B134" t="str">
        <f t="shared" si="1"/>
        <v/>
      </c>
      <c r="C134" s="11"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37" t="str">
        <f>IF(Activity!P139="","",Activity!P139)</f>
        <v/>
      </c>
      <c r="P134" t="str">
        <f>IF(Activity!Q139="","",Activity!Q139)</f>
        <v/>
      </c>
      <c r="Q134" t="str">
        <f>IF(Activity!V139="","",Activity!V139)</f>
        <v/>
      </c>
    </row>
    <row r="135" spans="1:17" x14ac:dyDescent="0.3">
      <c r="A135">
        <v>11</v>
      </c>
      <c r="B135" t="str">
        <f t="shared" ref="B135:B198" si="2">IF(C135="","",B$1)</f>
        <v/>
      </c>
      <c r="C135" s="11"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37" t="str">
        <f>IF(Activity!P140="","",Activity!P140)</f>
        <v/>
      </c>
      <c r="P135" t="str">
        <f>IF(Activity!Q140="","",Activity!Q140)</f>
        <v/>
      </c>
      <c r="Q135" t="str">
        <f>IF(Activity!V140="","",Activity!V140)</f>
        <v/>
      </c>
    </row>
    <row r="136" spans="1:17" x14ac:dyDescent="0.3">
      <c r="A136">
        <v>11</v>
      </c>
      <c r="B136" t="str">
        <f t="shared" si="2"/>
        <v/>
      </c>
      <c r="C136" s="11"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37" t="str">
        <f>IF(Activity!P141="","",Activity!P141)</f>
        <v/>
      </c>
      <c r="P136" t="str">
        <f>IF(Activity!Q141="","",Activity!Q141)</f>
        <v/>
      </c>
      <c r="Q136" t="str">
        <f>IF(Activity!V141="","",Activity!V141)</f>
        <v/>
      </c>
    </row>
    <row r="137" spans="1:17" x14ac:dyDescent="0.3">
      <c r="A137">
        <v>11</v>
      </c>
      <c r="B137" t="str">
        <f t="shared" si="2"/>
        <v/>
      </c>
      <c r="C137" s="11"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37" t="str">
        <f>IF(Activity!P142="","",Activity!P142)</f>
        <v/>
      </c>
      <c r="P137" t="str">
        <f>IF(Activity!Q142="","",Activity!Q142)</f>
        <v/>
      </c>
      <c r="Q137" t="str">
        <f>IF(Activity!V142="","",Activity!V142)</f>
        <v/>
      </c>
    </row>
    <row r="138" spans="1:17" x14ac:dyDescent="0.3">
      <c r="A138">
        <v>11</v>
      </c>
      <c r="B138" t="str">
        <f t="shared" si="2"/>
        <v/>
      </c>
      <c r="C138" s="11"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37" t="str">
        <f>IF(Activity!P143="","",Activity!P143)</f>
        <v/>
      </c>
      <c r="P138" t="str">
        <f>IF(Activity!Q143="","",Activity!Q143)</f>
        <v/>
      </c>
      <c r="Q138" t="str">
        <f>IF(Activity!V143="","",Activity!V143)</f>
        <v/>
      </c>
    </row>
    <row r="139" spans="1:17" x14ac:dyDescent="0.3">
      <c r="A139">
        <v>11</v>
      </c>
      <c r="B139" t="str">
        <f t="shared" si="2"/>
        <v/>
      </c>
      <c r="C139" s="11"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37" t="str">
        <f>IF(Activity!P144="","",Activity!P144)</f>
        <v/>
      </c>
      <c r="P139" t="str">
        <f>IF(Activity!Q144="","",Activity!Q144)</f>
        <v/>
      </c>
      <c r="Q139" t="str">
        <f>IF(Activity!V144="","",Activity!V144)</f>
        <v/>
      </c>
    </row>
    <row r="140" spans="1:17" x14ac:dyDescent="0.3">
      <c r="A140">
        <v>11</v>
      </c>
      <c r="B140" t="str">
        <f t="shared" si="2"/>
        <v/>
      </c>
      <c r="C140" s="11"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37" t="str">
        <f>IF(Activity!P145="","",Activity!P145)</f>
        <v/>
      </c>
      <c r="P140" t="str">
        <f>IF(Activity!Q145="","",Activity!Q145)</f>
        <v/>
      </c>
      <c r="Q140" t="str">
        <f>IF(Activity!V145="","",Activity!V145)</f>
        <v/>
      </c>
    </row>
    <row r="141" spans="1:17" x14ac:dyDescent="0.3">
      <c r="A141">
        <v>11</v>
      </c>
      <c r="B141" t="str">
        <f t="shared" si="2"/>
        <v/>
      </c>
      <c r="C141" s="11"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37" t="str">
        <f>IF(Activity!P146="","",Activity!P146)</f>
        <v/>
      </c>
      <c r="P141" t="str">
        <f>IF(Activity!Q146="","",Activity!Q146)</f>
        <v/>
      </c>
      <c r="Q141" t="str">
        <f>IF(Activity!V146="","",Activity!V146)</f>
        <v/>
      </c>
    </row>
    <row r="142" spans="1:17" x14ac:dyDescent="0.3">
      <c r="A142">
        <v>11</v>
      </c>
      <c r="B142" t="str">
        <f t="shared" si="2"/>
        <v/>
      </c>
      <c r="C142" s="11"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37" t="str">
        <f>IF(Activity!P147="","",Activity!P147)</f>
        <v/>
      </c>
      <c r="P142" t="str">
        <f>IF(Activity!Q147="","",Activity!Q147)</f>
        <v/>
      </c>
      <c r="Q142" t="str">
        <f>IF(Activity!V147="","",Activity!V147)</f>
        <v/>
      </c>
    </row>
    <row r="143" spans="1:17" x14ac:dyDescent="0.3">
      <c r="A143">
        <v>11</v>
      </c>
      <c r="B143" t="str">
        <f t="shared" si="2"/>
        <v/>
      </c>
      <c r="C143" s="11"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37" t="str">
        <f>IF(Activity!P148="","",Activity!P148)</f>
        <v/>
      </c>
      <c r="P143" t="str">
        <f>IF(Activity!Q148="","",Activity!Q148)</f>
        <v/>
      </c>
      <c r="Q143" t="str">
        <f>IF(Activity!V148="","",Activity!V148)</f>
        <v/>
      </c>
    </row>
    <row r="144" spans="1:17" x14ac:dyDescent="0.3">
      <c r="A144">
        <v>11</v>
      </c>
      <c r="B144" t="str">
        <f t="shared" si="2"/>
        <v/>
      </c>
      <c r="C144" s="11"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37" t="str">
        <f>IF(Activity!P149="","",Activity!P149)</f>
        <v/>
      </c>
      <c r="P144" t="str">
        <f>IF(Activity!Q149="","",Activity!Q149)</f>
        <v/>
      </c>
      <c r="Q144" t="str">
        <f>IF(Activity!V149="","",Activity!V149)</f>
        <v/>
      </c>
    </row>
    <row r="145" spans="1:17" x14ac:dyDescent="0.3">
      <c r="A145">
        <v>11</v>
      </c>
      <c r="B145" t="str">
        <f t="shared" si="2"/>
        <v/>
      </c>
      <c r="C145" s="11"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37" t="str">
        <f>IF(Activity!P150="","",Activity!P150)</f>
        <v/>
      </c>
      <c r="P145" t="str">
        <f>IF(Activity!Q150="","",Activity!Q150)</f>
        <v/>
      </c>
      <c r="Q145" t="str">
        <f>IF(Activity!V150="","",Activity!V150)</f>
        <v/>
      </c>
    </row>
    <row r="146" spans="1:17" x14ac:dyDescent="0.3">
      <c r="A146">
        <v>11</v>
      </c>
      <c r="B146" t="str">
        <f t="shared" si="2"/>
        <v/>
      </c>
      <c r="C146" s="11"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37" t="str">
        <f>IF(Activity!P151="","",Activity!P151)</f>
        <v/>
      </c>
      <c r="P146" t="str">
        <f>IF(Activity!Q151="","",Activity!Q151)</f>
        <v/>
      </c>
      <c r="Q146" t="str">
        <f>IF(Activity!V151="","",Activity!V151)</f>
        <v/>
      </c>
    </row>
    <row r="147" spans="1:17" x14ac:dyDescent="0.3">
      <c r="A147">
        <v>11</v>
      </c>
      <c r="B147" t="str">
        <f t="shared" si="2"/>
        <v/>
      </c>
      <c r="C147" s="11"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37" t="str">
        <f>IF(Activity!P152="","",Activity!P152)</f>
        <v/>
      </c>
      <c r="P147" t="str">
        <f>IF(Activity!Q152="","",Activity!Q152)</f>
        <v/>
      </c>
      <c r="Q147" t="str">
        <f>IF(Activity!V152="","",Activity!V152)</f>
        <v/>
      </c>
    </row>
    <row r="148" spans="1:17" x14ac:dyDescent="0.3">
      <c r="A148">
        <v>11</v>
      </c>
      <c r="B148" t="str">
        <f t="shared" si="2"/>
        <v/>
      </c>
      <c r="C148" s="11"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37" t="str">
        <f>IF(Activity!P153="","",Activity!P153)</f>
        <v/>
      </c>
      <c r="P148" t="str">
        <f>IF(Activity!Q153="","",Activity!Q153)</f>
        <v/>
      </c>
      <c r="Q148" t="str">
        <f>IF(Activity!V153="","",Activity!V153)</f>
        <v/>
      </c>
    </row>
    <row r="149" spans="1:17" x14ac:dyDescent="0.3">
      <c r="A149">
        <v>11</v>
      </c>
      <c r="B149" t="str">
        <f t="shared" si="2"/>
        <v/>
      </c>
      <c r="C149" s="11"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37" t="str">
        <f>IF(Activity!P154="","",Activity!P154)</f>
        <v/>
      </c>
      <c r="P149" t="str">
        <f>IF(Activity!Q154="","",Activity!Q154)</f>
        <v/>
      </c>
      <c r="Q149" t="str">
        <f>IF(Activity!V154="","",Activity!V154)</f>
        <v/>
      </c>
    </row>
    <row r="150" spans="1:17" x14ac:dyDescent="0.3">
      <c r="A150">
        <v>11</v>
      </c>
      <c r="B150" t="str">
        <f t="shared" si="2"/>
        <v/>
      </c>
      <c r="C150" s="11"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37" t="str">
        <f>IF(Activity!P155="","",Activity!P155)</f>
        <v/>
      </c>
      <c r="P150" t="str">
        <f>IF(Activity!Q155="","",Activity!Q155)</f>
        <v/>
      </c>
      <c r="Q150" t="str">
        <f>IF(Activity!V155="","",Activity!V155)</f>
        <v/>
      </c>
    </row>
    <row r="151" spans="1:17" x14ac:dyDescent="0.3">
      <c r="A151">
        <v>11</v>
      </c>
      <c r="B151" t="str">
        <f t="shared" si="2"/>
        <v/>
      </c>
      <c r="C151" s="11"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37" t="str">
        <f>IF(Activity!P156="","",Activity!P156)</f>
        <v/>
      </c>
      <c r="P151" t="str">
        <f>IF(Activity!Q156="","",Activity!Q156)</f>
        <v/>
      </c>
      <c r="Q151" t="str">
        <f>IF(Activity!V156="","",Activity!V156)</f>
        <v/>
      </c>
    </row>
    <row r="152" spans="1:17" x14ac:dyDescent="0.3">
      <c r="A152">
        <v>11</v>
      </c>
      <c r="B152" t="str">
        <f t="shared" si="2"/>
        <v/>
      </c>
      <c r="C152" s="11"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37" t="str">
        <f>IF(Activity!P157="","",Activity!P157)</f>
        <v/>
      </c>
      <c r="P152" t="str">
        <f>IF(Activity!Q157="","",Activity!Q157)</f>
        <v/>
      </c>
      <c r="Q152" t="str">
        <f>IF(Activity!V157="","",Activity!V157)</f>
        <v/>
      </c>
    </row>
    <row r="153" spans="1:17" x14ac:dyDescent="0.3">
      <c r="A153">
        <v>11</v>
      </c>
      <c r="B153" t="str">
        <f t="shared" si="2"/>
        <v/>
      </c>
      <c r="C153" s="11"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37" t="str">
        <f>IF(Activity!P158="","",Activity!P158)</f>
        <v/>
      </c>
      <c r="P153" t="str">
        <f>IF(Activity!Q158="","",Activity!Q158)</f>
        <v/>
      </c>
      <c r="Q153" t="str">
        <f>IF(Activity!V158="","",Activity!V158)</f>
        <v/>
      </c>
    </row>
    <row r="154" spans="1:17" x14ac:dyDescent="0.3">
      <c r="A154">
        <v>11</v>
      </c>
      <c r="B154" t="str">
        <f t="shared" si="2"/>
        <v/>
      </c>
      <c r="C154" s="11"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37" t="str">
        <f>IF(Activity!P159="","",Activity!P159)</f>
        <v/>
      </c>
      <c r="P154" t="str">
        <f>IF(Activity!Q159="","",Activity!Q159)</f>
        <v/>
      </c>
      <c r="Q154" t="str">
        <f>IF(Activity!V159="","",Activity!V159)</f>
        <v/>
      </c>
    </row>
    <row r="155" spans="1:17" x14ac:dyDescent="0.3">
      <c r="A155">
        <v>11</v>
      </c>
      <c r="B155" t="str">
        <f t="shared" si="2"/>
        <v/>
      </c>
      <c r="C155" s="11"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37" t="str">
        <f>IF(Activity!P160="","",Activity!P160)</f>
        <v/>
      </c>
      <c r="P155" t="str">
        <f>IF(Activity!Q160="","",Activity!Q160)</f>
        <v/>
      </c>
      <c r="Q155" t="str">
        <f>IF(Activity!V160="","",Activity!V160)</f>
        <v/>
      </c>
    </row>
    <row r="156" spans="1:17" x14ac:dyDescent="0.3">
      <c r="A156">
        <v>11</v>
      </c>
      <c r="B156" t="str">
        <f t="shared" si="2"/>
        <v/>
      </c>
      <c r="C156" s="11"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37" t="str">
        <f>IF(Activity!P161="","",Activity!P161)</f>
        <v/>
      </c>
      <c r="P156" t="str">
        <f>IF(Activity!Q161="","",Activity!Q161)</f>
        <v/>
      </c>
      <c r="Q156" t="str">
        <f>IF(Activity!V161="","",Activity!V161)</f>
        <v/>
      </c>
    </row>
    <row r="157" spans="1:17" x14ac:dyDescent="0.3">
      <c r="A157">
        <v>11</v>
      </c>
      <c r="B157" t="str">
        <f t="shared" si="2"/>
        <v/>
      </c>
      <c r="C157" s="11"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37" t="str">
        <f>IF(Activity!P162="","",Activity!P162)</f>
        <v/>
      </c>
      <c r="P157" t="str">
        <f>IF(Activity!Q162="","",Activity!Q162)</f>
        <v/>
      </c>
      <c r="Q157" t="str">
        <f>IF(Activity!V162="","",Activity!V162)</f>
        <v/>
      </c>
    </row>
    <row r="158" spans="1:17" x14ac:dyDescent="0.3">
      <c r="A158">
        <v>11</v>
      </c>
      <c r="B158" t="str">
        <f t="shared" si="2"/>
        <v/>
      </c>
      <c r="C158" s="11"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37" t="str">
        <f>IF(Activity!P163="","",Activity!P163)</f>
        <v/>
      </c>
      <c r="P158" t="str">
        <f>IF(Activity!Q163="","",Activity!Q163)</f>
        <v/>
      </c>
      <c r="Q158" t="str">
        <f>IF(Activity!V163="","",Activity!V163)</f>
        <v/>
      </c>
    </row>
    <row r="159" spans="1:17" x14ac:dyDescent="0.3">
      <c r="A159">
        <v>11</v>
      </c>
      <c r="B159" t="str">
        <f t="shared" si="2"/>
        <v/>
      </c>
      <c r="C159" s="11"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37" t="str">
        <f>IF(Activity!P164="","",Activity!P164)</f>
        <v/>
      </c>
      <c r="P159" t="str">
        <f>IF(Activity!Q164="","",Activity!Q164)</f>
        <v/>
      </c>
      <c r="Q159" t="str">
        <f>IF(Activity!V164="","",Activity!V164)</f>
        <v/>
      </c>
    </row>
    <row r="160" spans="1:17" x14ac:dyDescent="0.3">
      <c r="A160">
        <v>11</v>
      </c>
      <c r="B160" t="str">
        <f t="shared" si="2"/>
        <v/>
      </c>
      <c r="C160" s="11"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37" t="str">
        <f>IF(Activity!P165="","",Activity!P165)</f>
        <v/>
      </c>
      <c r="P160" t="str">
        <f>IF(Activity!Q165="","",Activity!Q165)</f>
        <v/>
      </c>
      <c r="Q160" t="str">
        <f>IF(Activity!V165="","",Activity!V165)</f>
        <v/>
      </c>
    </row>
    <row r="161" spans="1:17" x14ac:dyDescent="0.3">
      <c r="A161">
        <v>11</v>
      </c>
      <c r="B161" t="str">
        <f t="shared" si="2"/>
        <v/>
      </c>
      <c r="C161" s="11"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37" t="str">
        <f>IF(Activity!P166="","",Activity!P166)</f>
        <v/>
      </c>
      <c r="P161" t="str">
        <f>IF(Activity!Q166="","",Activity!Q166)</f>
        <v/>
      </c>
      <c r="Q161" t="str">
        <f>IF(Activity!V166="","",Activity!V166)</f>
        <v/>
      </c>
    </row>
    <row r="162" spans="1:17" x14ac:dyDescent="0.3">
      <c r="A162">
        <v>11</v>
      </c>
      <c r="B162" t="str">
        <f t="shared" si="2"/>
        <v/>
      </c>
      <c r="C162" s="11"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37" t="str">
        <f>IF(Activity!P167="","",Activity!P167)</f>
        <v/>
      </c>
      <c r="P162" t="str">
        <f>IF(Activity!Q167="","",Activity!Q167)</f>
        <v/>
      </c>
      <c r="Q162" t="str">
        <f>IF(Activity!V167="","",Activity!V167)</f>
        <v/>
      </c>
    </row>
    <row r="163" spans="1:17" x14ac:dyDescent="0.3">
      <c r="A163">
        <v>11</v>
      </c>
      <c r="B163" t="str">
        <f t="shared" si="2"/>
        <v/>
      </c>
      <c r="C163" s="11"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37" t="str">
        <f>IF(Activity!P168="","",Activity!P168)</f>
        <v/>
      </c>
      <c r="P163" t="str">
        <f>IF(Activity!Q168="","",Activity!Q168)</f>
        <v/>
      </c>
      <c r="Q163" t="str">
        <f>IF(Activity!V168="","",Activity!V168)</f>
        <v/>
      </c>
    </row>
    <row r="164" spans="1:17" x14ac:dyDescent="0.3">
      <c r="A164">
        <v>11</v>
      </c>
      <c r="B164" t="str">
        <f t="shared" si="2"/>
        <v/>
      </c>
      <c r="C164" s="11"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37" t="str">
        <f>IF(Activity!P169="","",Activity!P169)</f>
        <v/>
      </c>
      <c r="P164" t="str">
        <f>IF(Activity!Q169="","",Activity!Q169)</f>
        <v/>
      </c>
      <c r="Q164" t="str">
        <f>IF(Activity!V169="","",Activity!V169)</f>
        <v/>
      </c>
    </row>
    <row r="165" spans="1:17" x14ac:dyDescent="0.3">
      <c r="A165">
        <v>11</v>
      </c>
      <c r="B165" t="str">
        <f t="shared" si="2"/>
        <v/>
      </c>
      <c r="C165" s="11"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37" t="str">
        <f>IF(Activity!P170="","",Activity!P170)</f>
        <v/>
      </c>
      <c r="P165" t="str">
        <f>IF(Activity!Q170="","",Activity!Q170)</f>
        <v/>
      </c>
      <c r="Q165" t="str">
        <f>IF(Activity!V170="","",Activity!V170)</f>
        <v/>
      </c>
    </row>
    <row r="166" spans="1:17" x14ac:dyDescent="0.3">
      <c r="A166">
        <v>11</v>
      </c>
      <c r="B166" t="str">
        <f t="shared" si="2"/>
        <v/>
      </c>
      <c r="C166" s="11"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37" t="str">
        <f>IF(Activity!P171="","",Activity!P171)</f>
        <v/>
      </c>
      <c r="P166" t="str">
        <f>IF(Activity!Q171="","",Activity!Q171)</f>
        <v/>
      </c>
      <c r="Q166" t="str">
        <f>IF(Activity!V171="","",Activity!V171)</f>
        <v/>
      </c>
    </row>
    <row r="167" spans="1:17" x14ac:dyDescent="0.3">
      <c r="A167">
        <v>11</v>
      </c>
      <c r="B167" t="str">
        <f t="shared" si="2"/>
        <v/>
      </c>
      <c r="C167" s="11"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37" t="str">
        <f>IF(Activity!P172="","",Activity!P172)</f>
        <v/>
      </c>
      <c r="P167" t="str">
        <f>IF(Activity!Q172="","",Activity!Q172)</f>
        <v/>
      </c>
      <c r="Q167" t="str">
        <f>IF(Activity!V172="","",Activity!V172)</f>
        <v/>
      </c>
    </row>
    <row r="168" spans="1:17" x14ac:dyDescent="0.3">
      <c r="A168">
        <v>11</v>
      </c>
      <c r="B168" t="str">
        <f t="shared" si="2"/>
        <v/>
      </c>
      <c r="C168" s="11"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37" t="str">
        <f>IF(Activity!P173="","",Activity!P173)</f>
        <v/>
      </c>
      <c r="P168" t="str">
        <f>IF(Activity!Q173="","",Activity!Q173)</f>
        <v/>
      </c>
      <c r="Q168" t="str">
        <f>IF(Activity!V173="","",Activity!V173)</f>
        <v/>
      </c>
    </row>
    <row r="169" spans="1:17" x14ac:dyDescent="0.3">
      <c r="A169">
        <v>11</v>
      </c>
      <c r="B169" t="str">
        <f t="shared" si="2"/>
        <v/>
      </c>
      <c r="C169" s="11"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37" t="str">
        <f>IF(Activity!P174="","",Activity!P174)</f>
        <v/>
      </c>
      <c r="P169" t="str">
        <f>IF(Activity!Q174="","",Activity!Q174)</f>
        <v/>
      </c>
      <c r="Q169" t="str">
        <f>IF(Activity!V174="","",Activity!V174)</f>
        <v/>
      </c>
    </row>
    <row r="170" spans="1:17" x14ac:dyDescent="0.3">
      <c r="A170">
        <v>11</v>
      </c>
      <c r="B170" t="str">
        <f t="shared" si="2"/>
        <v/>
      </c>
      <c r="C170" s="11"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37" t="str">
        <f>IF(Activity!P175="","",Activity!P175)</f>
        <v/>
      </c>
      <c r="P170" t="str">
        <f>IF(Activity!Q175="","",Activity!Q175)</f>
        <v/>
      </c>
      <c r="Q170" t="str">
        <f>IF(Activity!V175="","",Activity!V175)</f>
        <v/>
      </c>
    </row>
    <row r="171" spans="1:17" x14ac:dyDescent="0.3">
      <c r="A171">
        <v>11</v>
      </c>
      <c r="B171" t="str">
        <f t="shared" si="2"/>
        <v/>
      </c>
      <c r="C171" s="11"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37" t="str">
        <f>IF(Activity!P176="","",Activity!P176)</f>
        <v/>
      </c>
      <c r="P171" t="str">
        <f>IF(Activity!Q176="","",Activity!Q176)</f>
        <v/>
      </c>
      <c r="Q171" t="str">
        <f>IF(Activity!V176="","",Activity!V176)</f>
        <v/>
      </c>
    </row>
    <row r="172" spans="1:17" x14ac:dyDescent="0.3">
      <c r="A172">
        <v>11</v>
      </c>
      <c r="B172" t="str">
        <f t="shared" si="2"/>
        <v/>
      </c>
      <c r="C172" s="11"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37" t="str">
        <f>IF(Activity!P177="","",Activity!P177)</f>
        <v/>
      </c>
      <c r="P172" t="str">
        <f>IF(Activity!Q177="","",Activity!Q177)</f>
        <v/>
      </c>
      <c r="Q172" t="str">
        <f>IF(Activity!V177="","",Activity!V177)</f>
        <v/>
      </c>
    </row>
    <row r="173" spans="1:17" x14ac:dyDescent="0.3">
      <c r="A173">
        <v>11</v>
      </c>
      <c r="B173" t="str">
        <f t="shared" si="2"/>
        <v/>
      </c>
      <c r="C173" s="11"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37" t="str">
        <f>IF(Activity!P178="","",Activity!P178)</f>
        <v/>
      </c>
      <c r="P173" t="str">
        <f>IF(Activity!Q178="","",Activity!Q178)</f>
        <v/>
      </c>
      <c r="Q173" t="str">
        <f>IF(Activity!V178="","",Activity!V178)</f>
        <v/>
      </c>
    </row>
    <row r="174" spans="1:17" x14ac:dyDescent="0.3">
      <c r="A174">
        <v>11</v>
      </c>
      <c r="B174" t="str">
        <f t="shared" si="2"/>
        <v/>
      </c>
      <c r="C174" s="11"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37" t="str">
        <f>IF(Activity!P179="","",Activity!P179)</f>
        <v/>
      </c>
      <c r="P174" t="str">
        <f>IF(Activity!Q179="","",Activity!Q179)</f>
        <v/>
      </c>
      <c r="Q174" t="str">
        <f>IF(Activity!V179="","",Activity!V179)</f>
        <v/>
      </c>
    </row>
    <row r="175" spans="1:17" x14ac:dyDescent="0.3">
      <c r="A175">
        <v>11</v>
      </c>
      <c r="B175" t="str">
        <f t="shared" si="2"/>
        <v/>
      </c>
      <c r="C175" s="11"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37" t="str">
        <f>IF(Activity!P180="","",Activity!P180)</f>
        <v/>
      </c>
      <c r="P175" t="str">
        <f>IF(Activity!Q180="","",Activity!Q180)</f>
        <v/>
      </c>
      <c r="Q175" t="str">
        <f>IF(Activity!V180="","",Activity!V180)</f>
        <v/>
      </c>
    </row>
    <row r="176" spans="1:17" x14ac:dyDescent="0.3">
      <c r="A176">
        <v>11</v>
      </c>
      <c r="B176" t="str">
        <f t="shared" si="2"/>
        <v/>
      </c>
      <c r="C176" s="11"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37" t="str">
        <f>IF(Activity!P181="","",Activity!P181)</f>
        <v/>
      </c>
      <c r="P176" t="str">
        <f>IF(Activity!Q181="","",Activity!Q181)</f>
        <v/>
      </c>
      <c r="Q176" t="str">
        <f>IF(Activity!V181="","",Activity!V181)</f>
        <v/>
      </c>
    </row>
    <row r="177" spans="1:17" x14ac:dyDescent="0.3">
      <c r="A177">
        <v>11</v>
      </c>
      <c r="B177" t="str">
        <f t="shared" si="2"/>
        <v/>
      </c>
      <c r="C177" s="11"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37" t="str">
        <f>IF(Activity!P182="","",Activity!P182)</f>
        <v/>
      </c>
      <c r="P177" t="str">
        <f>IF(Activity!Q182="","",Activity!Q182)</f>
        <v/>
      </c>
      <c r="Q177" t="str">
        <f>IF(Activity!V182="","",Activity!V182)</f>
        <v/>
      </c>
    </row>
    <row r="178" spans="1:17" x14ac:dyDescent="0.3">
      <c r="A178">
        <v>11</v>
      </c>
      <c r="B178" t="str">
        <f t="shared" si="2"/>
        <v/>
      </c>
      <c r="C178" s="11"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37" t="str">
        <f>IF(Activity!P183="","",Activity!P183)</f>
        <v/>
      </c>
      <c r="P178" t="str">
        <f>IF(Activity!Q183="","",Activity!Q183)</f>
        <v/>
      </c>
      <c r="Q178" t="str">
        <f>IF(Activity!V183="","",Activity!V183)</f>
        <v/>
      </c>
    </row>
    <row r="179" spans="1:17" x14ac:dyDescent="0.3">
      <c r="A179">
        <v>11</v>
      </c>
      <c r="B179" t="str">
        <f t="shared" si="2"/>
        <v/>
      </c>
      <c r="C179" s="11"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37" t="str">
        <f>IF(Activity!P184="","",Activity!P184)</f>
        <v/>
      </c>
      <c r="P179" t="str">
        <f>IF(Activity!Q184="","",Activity!Q184)</f>
        <v/>
      </c>
      <c r="Q179" t="str">
        <f>IF(Activity!V184="","",Activity!V184)</f>
        <v/>
      </c>
    </row>
    <row r="180" spans="1:17" x14ac:dyDescent="0.3">
      <c r="A180">
        <v>11</v>
      </c>
      <c r="B180" t="str">
        <f t="shared" si="2"/>
        <v/>
      </c>
      <c r="C180" s="11"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37" t="str">
        <f>IF(Activity!P185="","",Activity!P185)</f>
        <v/>
      </c>
      <c r="P180" t="str">
        <f>IF(Activity!Q185="","",Activity!Q185)</f>
        <v/>
      </c>
      <c r="Q180" t="str">
        <f>IF(Activity!V185="","",Activity!V185)</f>
        <v/>
      </c>
    </row>
    <row r="181" spans="1:17" x14ac:dyDescent="0.3">
      <c r="A181">
        <v>11</v>
      </c>
      <c r="B181" t="str">
        <f t="shared" si="2"/>
        <v/>
      </c>
      <c r="C181" s="11"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37" t="str">
        <f>IF(Activity!P186="","",Activity!P186)</f>
        <v/>
      </c>
      <c r="P181" t="str">
        <f>IF(Activity!Q186="","",Activity!Q186)</f>
        <v/>
      </c>
      <c r="Q181" t="str">
        <f>IF(Activity!V186="","",Activity!V186)</f>
        <v/>
      </c>
    </row>
    <row r="182" spans="1:17" x14ac:dyDescent="0.3">
      <c r="A182">
        <v>11</v>
      </c>
      <c r="B182" t="str">
        <f t="shared" si="2"/>
        <v/>
      </c>
      <c r="C182" s="11"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37" t="str">
        <f>IF(Activity!P187="","",Activity!P187)</f>
        <v/>
      </c>
      <c r="P182" t="str">
        <f>IF(Activity!Q187="","",Activity!Q187)</f>
        <v/>
      </c>
      <c r="Q182" t="str">
        <f>IF(Activity!V187="","",Activity!V187)</f>
        <v/>
      </c>
    </row>
    <row r="183" spans="1:17" x14ac:dyDescent="0.3">
      <c r="A183">
        <v>11</v>
      </c>
      <c r="B183" t="str">
        <f t="shared" si="2"/>
        <v/>
      </c>
      <c r="C183" s="11"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37" t="str">
        <f>IF(Activity!P188="","",Activity!P188)</f>
        <v/>
      </c>
      <c r="P183" t="str">
        <f>IF(Activity!Q188="","",Activity!Q188)</f>
        <v/>
      </c>
      <c r="Q183" t="str">
        <f>IF(Activity!V188="","",Activity!V188)</f>
        <v/>
      </c>
    </row>
    <row r="184" spans="1:17" x14ac:dyDescent="0.3">
      <c r="A184">
        <v>11</v>
      </c>
      <c r="B184" t="str">
        <f t="shared" si="2"/>
        <v/>
      </c>
      <c r="C184" s="11"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37" t="str">
        <f>IF(Activity!P189="","",Activity!P189)</f>
        <v/>
      </c>
      <c r="P184" t="str">
        <f>IF(Activity!Q189="","",Activity!Q189)</f>
        <v/>
      </c>
      <c r="Q184" t="str">
        <f>IF(Activity!V189="","",Activity!V189)</f>
        <v/>
      </c>
    </row>
    <row r="185" spans="1:17" x14ac:dyDescent="0.3">
      <c r="A185">
        <v>11</v>
      </c>
      <c r="B185" t="str">
        <f t="shared" si="2"/>
        <v/>
      </c>
      <c r="C185" s="11"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37" t="str">
        <f>IF(Activity!P190="","",Activity!P190)</f>
        <v/>
      </c>
      <c r="P185" t="str">
        <f>IF(Activity!Q190="","",Activity!Q190)</f>
        <v/>
      </c>
      <c r="Q185" t="str">
        <f>IF(Activity!V190="","",Activity!V190)</f>
        <v/>
      </c>
    </row>
    <row r="186" spans="1:17" x14ac:dyDescent="0.3">
      <c r="A186">
        <v>11</v>
      </c>
      <c r="B186" t="str">
        <f t="shared" si="2"/>
        <v/>
      </c>
      <c r="C186" s="11"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37" t="str">
        <f>IF(Activity!P191="","",Activity!P191)</f>
        <v/>
      </c>
      <c r="P186" t="str">
        <f>IF(Activity!Q191="","",Activity!Q191)</f>
        <v/>
      </c>
      <c r="Q186" t="str">
        <f>IF(Activity!V191="","",Activity!V191)</f>
        <v/>
      </c>
    </row>
    <row r="187" spans="1:17" x14ac:dyDescent="0.3">
      <c r="A187">
        <v>11</v>
      </c>
      <c r="B187" t="str">
        <f t="shared" si="2"/>
        <v/>
      </c>
      <c r="C187" s="11"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37" t="str">
        <f>IF(Activity!P192="","",Activity!P192)</f>
        <v/>
      </c>
      <c r="P187" t="str">
        <f>IF(Activity!Q192="","",Activity!Q192)</f>
        <v/>
      </c>
      <c r="Q187" t="str">
        <f>IF(Activity!V192="","",Activity!V192)</f>
        <v/>
      </c>
    </row>
    <row r="188" spans="1:17" x14ac:dyDescent="0.3">
      <c r="A188">
        <v>11</v>
      </c>
      <c r="B188" t="str">
        <f t="shared" si="2"/>
        <v/>
      </c>
      <c r="C188" s="11"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37" t="str">
        <f>IF(Activity!P193="","",Activity!P193)</f>
        <v/>
      </c>
      <c r="P188" t="str">
        <f>IF(Activity!Q193="","",Activity!Q193)</f>
        <v/>
      </c>
      <c r="Q188" t="str">
        <f>IF(Activity!V193="","",Activity!V193)</f>
        <v/>
      </c>
    </row>
    <row r="189" spans="1:17" x14ac:dyDescent="0.3">
      <c r="A189">
        <v>11</v>
      </c>
      <c r="B189" t="str">
        <f t="shared" si="2"/>
        <v/>
      </c>
      <c r="C189" s="11"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37" t="str">
        <f>IF(Activity!P194="","",Activity!P194)</f>
        <v/>
      </c>
      <c r="P189" t="str">
        <f>IF(Activity!Q194="","",Activity!Q194)</f>
        <v/>
      </c>
      <c r="Q189" t="str">
        <f>IF(Activity!V194="","",Activity!V194)</f>
        <v/>
      </c>
    </row>
    <row r="190" spans="1:17" x14ac:dyDescent="0.3">
      <c r="A190">
        <v>11</v>
      </c>
      <c r="B190" t="str">
        <f t="shared" si="2"/>
        <v/>
      </c>
      <c r="C190" s="11"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37" t="str">
        <f>IF(Activity!P195="","",Activity!P195)</f>
        <v/>
      </c>
      <c r="P190" t="str">
        <f>IF(Activity!Q195="","",Activity!Q195)</f>
        <v/>
      </c>
      <c r="Q190" t="str">
        <f>IF(Activity!V195="","",Activity!V195)</f>
        <v/>
      </c>
    </row>
    <row r="191" spans="1:17" x14ac:dyDescent="0.3">
      <c r="A191">
        <v>11</v>
      </c>
      <c r="B191" t="str">
        <f t="shared" si="2"/>
        <v/>
      </c>
      <c r="C191" s="11"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37" t="str">
        <f>IF(Activity!P196="","",Activity!P196)</f>
        <v/>
      </c>
      <c r="P191" t="str">
        <f>IF(Activity!Q196="","",Activity!Q196)</f>
        <v/>
      </c>
      <c r="Q191" t="str">
        <f>IF(Activity!V196="","",Activity!V196)</f>
        <v/>
      </c>
    </row>
    <row r="192" spans="1:17" x14ac:dyDescent="0.3">
      <c r="A192">
        <v>11</v>
      </c>
      <c r="B192" t="str">
        <f t="shared" si="2"/>
        <v/>
      </c>
      <c r="C192" s="11"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37" t="str">
        <f>IF(Activity!P197="","",Activity!P197)</f>
        <v/>
      </c>
      <c r="P192" t="str">
        <f>IF(Activity!Q197="","",Activity!Q197)</f>
        <v/>
      </c>
      <c r="Q192" t="str">
        <f>IF(Activity!V197="","",Activity!V197)</f>
        <v/>
      </c>
    </row>
    <row r="193" spans="1:17" x14ac:dyDescent="0.3">
      <c r="A193">
        <v>11</v>
      </c>
      <c r="B193" t="str">
        <f t="shared" si="2"/>
        <v/>
      </c>
      <c r="C193" s="11"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37" t="str">
        <f>IF(Activity!P198="","",Activity!P198)</f>
        <v/>
      </c>
      <c r="P193" t="str">
        <f>IF(Activity!Q198="","",Activity!Q198)</f>
        <v/>
      </c>
      <c r="Q193" t="str">
        <f>IF(Activity!V198="","",Activity!V198)</f>
        <v/>
      </c>
    </row>
    <row r="194" spans="1:17" x14ac:dyDescent="0.3">
      <c r="A194">
        <v>11</v>
      </c>
      <c r="B194" t="str">
        <f t="shared" si="2"/>
        <v/>
      </c>
      <c r="C194" s="11"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37" t="str">
        <f>IF(Activity!P199="","",Activity!P199)</f>
        <v/>
      </c>
      <c r="P194" t="str">
        <f>IF(Activity!Q199="","",Activity!Q199)</f>
        <v/>
      </c>
      <c r="Q194" t="str">
        <f>IF(Activity!V199="","",Activity!V199)</f>
        <v/>
      </c>
    </row>
    <row r="195" spans="1:17" x14ac:dyDescent="0.3">
      <c r="A195">
        <v>11</v>
      </c>
      <c r="B195" t="str">
        <f t="shared" si="2"/>
        <v/>
      </c>
      <c r="C195" s="11"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37" t="str">
        <f>IF(Activity!P200="","",Activity!P200)</f>
        <v/>
      </c>
      <c r="P195" t="str">
        <f>IF(Activity!Q200="","",Activity!Q200)</f>
        <v/>
      </c>
      <c r="Q195" t="str">
        <f>IF(Activity!V200="","",Activity!V200)</f>
        <v/>
      </c>
    </row>
    <row r="196" spans="1:17" x14ac:dyDescent="0.3">
      <c r="A196">
        <v>11</v>
      </c>
      <c r="B196" t="str">
        <f t="shared" si="2"/>
        <v/>
      </c>
      <c r="C196" s="11"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37" t="str">
        <f>IF(Activity!P201="","",Activity!P201)</f>
        <v/>
      </c>
      <c r="P196" t="str">
        <f>IF(Activity!Q201="","",Activity!Q201)</f>
        <v/>
      </c>
      <c r="Q196" t="str">
        <f>IF(Activity!V201="","",Activity!V201)</f>
        <v/>
      </c>
    </row>
    <row r="197" spans="1:17" x14ac:dyDescent="0.3">
      <c r="A197">
        <v>11</v>
      </c>
      <c r="B197" t="str">
        <f t="shared" si="2"/>
        <v/>
      </c>
      <c r="C197" s="11"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37" t="str">
        <f>IF(Activity!P202="","",Activity!P202)</f>
        <v/>
      </c>
      <c r="P197" t="str">
        <f>IF(Activity!Q202="","",Activity!Q202)</f>
        <v/>
      </c>
      <c r="Q197" t="str">
        <f>IF(Activity!V202="","",Activity!V202)</f>
        <v/>
      </c>
    </row>
    <row r="198" spans="1:17" x14ac:dyDescent="0.3">
      <c r="A198">
        <v>11</v>
      </c>
      <c r="B198" t="str">
        <f t="shared" si="2"/>
        <v/>
      </c>
      <c r="C198" s="11"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37" t="str">
        <f>IF(Activity!P203="","",Activity!P203)</f>
        <v/>
      </c>
      <c r="P198" t="str">
        <f>IF(Activity!Q203="","",Activity!Q203)</f>
        <v/>
      </c>
      <c r="Q198" t="str">
        <f>IF(Activity!V203="","",Activity!V203)</f>
        <v/>
      </c>
    </row>
    <row r="199" spans="1:17" x14ac:dyDescent="0.3">
      <c r="A199">
        <v>11</v>
      </c>
      <c r="B199" t="str">
        <f t="shared" ref="B199:B262" si="3">IF(C199="","",B$1)</f>
        <v/>
      </c>
      <c r="C199" s="11"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37" t="str">
        <f>IF(Activity!P204="","",Activity!P204)</f>
        <v/>
      </c>
      <c r="P199" t="str">
        <f>IF(Activity!Q204="","",Activity!Q204)</f>
        <v/>
      </c>
      <c r="Q199" t="str">
        <f>IF(Activity!V204="","",Activity!V204)</f>
        <v/>
      </c>
    </row>
    <row r="200" spans="1:17" x14ac:dyDescent="0.3">
      <c r="A200">
        <v>11</v>
      </c>
      <c r="B200" t="str">
        <f t="shared" si="3"/>
        <v/>
      </c>
      <c r="C200" s="11"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37" t="str">
        <f>IF(Activity!P205="","",Activity!P205)</f>
        <v/>
      </c>
      <c r="P200" t="str">
        <f>IF(Activity!Q205="","",Activity!Q205)</f>
        <v/>
      </c>
      <c r="Q200" t="str">
        <f>IF(Activity!V205="","",Activity!V205)</f>
        <v/>
      </c>
    </row>
    <row r="201" spans="1:17" x14ac:dyDescent="0.3">
      <c r="A201">
        <v>11</v>
      </c>
      <c r="B201" t="str">
        <f t="shared" si="3"/>
        <v/>
      </c>
      <c r="C201" s="11"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37" t="str">
        <f>IF(Activity!P206="","",Activity!P206)</f>
        <v/>
      </c>
      <c r="P201" t="str">
        <f>IF(Activity!Q206="","",Activity!Q206)</f>
        <v/>
      </c>
      <c r="Q201" t="str">
        <f>IF(Activity!V206="","",Activity!V206)</f>
        <v/>
      </c>
    </row>
    <row r="202" spans="1:17" x14ac:dyDescent="0.3">
      <c r="A202">
        <v>11</v>
      </c>
      <c r="B202" t="str">
        <f t="shared" si="3"/>
        <v/>
      </c>
      <c r="C202" s="11"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37" t="str">
        <f>IF(Activity!P207="","",Activity!P207)</f>
        <v/>
      </c>
      <c r="P202" t="str">
        <f>IF(Activity!Q207="","",Activity!Q207)</f>
        <v/>
      </c>
      <c r="Q202" t="str">
        <f>IF(Activity!V207="","",Activity!V207)</f>
        <v/>
      </c>
    </row>
    <row r="203" spans="1:17" x14ac:dyDescent="0.3">
      <c r="A203">
        <v>11</v>
      </c>
      <c r="B203" t="str">
        <f t="shared" si="3"/>
        <v/>
      </c>
      <c r="C203" s="11"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37" t="str">
        <f>IF(Activity!P208="","",Activity!P208)</f>
        <v/>
      </c>
      <c r="P203" t="str">
        <f>IF(Activity!Q208="","",Activity!Q208)</f>
        <v/>
      </c>
      <c r="Q203" t="str">
        <f>IF(Activity!V208="","",Activity!V208)</f>
        <v/>
      </c>
    </row>
    <row r="204" spans="1:17" x14ac:dyDescent="0.3">
      <c r="A204">
        <v>11</v>
      </c>
      <c r="B204" t="str">
        <f t="shared" si="3"/>
        <v/>
      </c>
      <c r="C204" s="11"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37" t="str">
        <f>IF(Activity!P209="","",Activity!P209)</f>
        <v/>
      </c>
      <c r="P204" t="str">
        <f>IF(Activity!Q209="","",Activity!Q209)</f>
        <v/>
      </c>
      <c r="Q204" t="str">
        <f>IF(Activity!V209="","",Activity!V209)</f>
        <v/>
      </c>
    </row>
    <row r="205" spans="1:17" x14ac:dyDescent="0.3">
      <c r="A205">
        <v>11</v>
      </c>
      <c r="B205" t="str">
        <f t="shared" si="3"/>
        <v/>
      </c>
      <c r="C205" s="11"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37" t="str">
        <f>IF(Activity!P210="","",Activity!P210)</f>
        <v/>
      </c>
      <c r="P205" t="str">
        <f>IF(Activity!Q210="","",Activity!Q210)</f>
        <v/>
      </c>
      <c r="Q205" t="str">
        <f>IF(Activity!V210="","",Activity!V210)</f>
        <v/>
      </c>
    </row>
    <row r="206" spans="1:17" x14ac:dyDescent="0.3">
      <c r="A206">
        <v>11</v>
      </c>
      <c r="B206" t="str">
        <f t="shared" si="3"/>
        <v/>
      </c>
      <c r="C206" s="11"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37" t="str">
        <f>IF(Activity!P211="","",Activity!P211)</f>
        <v/>
      </c>
      <c r="P206" t="str">
        <f>IF(Activity!Q211="","",Activity!Q211)</f>
        <v/>
      </c>
      <c r="Q206" t="str">
        <f>IF(Activity!V211="","",Activity!V211)</f>
        <v/>
      </c>
    </row>
    <row r="207" spans="1:17" x14ac:dyDescent="0.3">
      <c r="A207">
        <v>11</v>
      </c>
      <c r="B207" t="str">
        <f t="shared" si="3"/>
        <v/>
      </c>
      <c r="C207" s="11"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37" t="str">
        <f>IF(Activity!P212="","",Activity!P212)</f>
        <v/>
      </c>
      <c r="P207" t="str">
        <f>IF(Activity!Q212="","",Activity!Q212)</f>
        <v/>
      </c>
      <c r="Q207" t="str">
        <f>IF(Activity!V212="","",Activity!V212)</f>
        <v/>
      </c>
    </row>
    <row r="208" spans="1:17" x14ac:dyDescent="0.3">
      <c r="A208">
        <v>11</v>
      </c>
      <c r="B208" t="str">
        <f t="shared" si="3"/>
        <v/>
      </c>
      <c r="C208" s="11"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37" t="str">
        <f>IF(Activity!P213="","",Activity!P213)</f>
        <v/>
      </c>
      <c r="P208" t="str">
        <f>IF(Activity!Q213="","",Activity!Q213)</f>
        <v/>
      </c>
      <c r="Q208" t="str">
        <f>IF(Activity!V213="","",Activity!V213)</f>
        <v/>
      </c>
    </row>
    <row r="209" spans="1:17" x14ac:dyDescent="0.3">
      <c r="A209">
        <v>11</v>
      </c>
      <c r="B209" t="str">
        <f t="shared" si="3"/>
        <v/>
      </c>
      <c r="C209" s="11"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37" t="str">
        <f>IF(Activity!P214="","",Activity!P214)</f>
        <v/>
      </c>
      <c r="P209" t="str">
        <f>IF(Activity!Q214="","",Activity!Q214)</f>
        <v/>
      </c>
      <c r="Q209" t="str">
        <f>IF(Activity!V214="","",Activity!V214)</f>
        <v/>
      </c>
    </row>
    <row r="210" spans="1:17" x14ac:dyDescent="0.3">
      <c r="A210">
        <v>11</v>
      </c>
      <c r="B210" t="str">
        <f t="shared" si="3"/>
        <v/>
      </c>
      <c r="C210" s="11"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37" t="str">
        <f>IF(Activity!P215="","",Activity!P215)</f>
        <v/>
      </c>
      <c r="P210" t="str">
        <f>IF(Activity!Q215="","",Activity!Q215)</f>
        <v/>
      </c>
      <c r="Q210" t="str">
        <f>IF(Activity!V215="","",Activity!V215)</f>
        <v/>
      </c>
    </row>
    <row r="211" spans="1:17" x14ac:dyDescent="0.3">
      <c r="A211">
        <v>11</v>
      </c>
      <c r="B211" t="str">
        <f t="shared" si="3"/>
        <v/>
      </c>
      <c r="C211" s="11"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37" t="str">
        <f>IF(Activity!P216="","",Activity!P216)</f>
        <v/>
      </c>
      <c r="P211" t="str">
        <f>IF(Activity!Q216="","",Activity!Q216)</f>
        <v/>
      </c>
      <c r="Q211" t="str">
        <f>IF(Activity!V216="","",Activity!V216)</f>
        <v/>
      </c>
    </row>
    <row r="212" spans="1:17" x14ac:dyDescent="0.3">
      <c r="A212">
        <v>11</v>
      </c>
      <c r="B212" t="str">
        <f t="shared" si="3"/>
        <v/>
      </c>
      <c r="C212" s="11"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37" t="str">
        <f>IF(Activity!P217="","",Activity!P217)</f>
        <v/>
      </c>
      <c r="P212" t="str">
        <f>IF(Activity!Q217="","",Activity!Q217)</f>
        <v/>
      </c>
      <c r="Q212" t="str">
        <f>IF(Activity!V217="","",Activity!V217)</f>
        <v/>
      </c>
    </row>
    <row r="213" spans="1:17" x14ac:dyDescent="0.3">
      <c r="A213">
        <v>11</v>
      </c>
      <c r="B213" t="str">
        <f t="shared" si="3"/>
        <v/>
      </c>
      <c r="C213" s="11"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37" t="str">
        <f>IF(Activity!P218="","",Activity!P218)</f>
        <v/>
      </c>
      <c r="P213" t="str">
        <f>IF(Activity!Q218="","",Activity!Q218)</f>
        <v/>
      </c>
      <c r="Q213" t="str">
        <f>IF(Activity!V218="","",Activity!V218)</f>
        <v/>
      </c>
    </row>
    <row r="214" spans="1:17" x14ac:dyDescent="0.3">
      <c r="A214">
        <v>11</v>
      </c>
      <c r="B214" t="str">
        <f t="shared" si="3"/>
        <v/>
      </c>
      <c r="C214" s="11"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37" t="str">
        <f>IF(Activity!P219="","",Activity!P219)</f>
        <v/>
      </c>
      <c r="P214" t="str">
        <f>IF(Activity!Q219="","",Activity!Q219)</f>
        <v/>
      </c>
      <c r="Q214" t="str">
        <f>IF(Activity!V219="","",Activity!V219)</f>
        <v/>
      </c>
    </row>
    <row r="215" spans="1:17" x14ac:dyDescent="0.3">
      <c r="A215">
        <v>11</v>
      </c>
      <c r="B215" t="str">
        <f t="shared" si="3"/>
        <v/>
      </c>
      <c r="C215" s="11"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37" t="str">
        <f>IF(Activity!P220="","",Activity!P220)</f>
        <v/>
      </c>
      <c r="P215" t="str">
        <f>IF(Activity!Q220="","",Activity!Q220)</f>
        <v/>
      </c>
      <c r="Q215" t="str">
        <f>IF(Activity!V220="","",Activity!V220)</f>
        <v/>
      </c>
    </row>
    <row r="216" spans="1:17" x14ac:dyDescent="0.3">
      <c r="A216">
        <v>11</v>
      </c>
      <c r="B216" t="str">
        <f t="shared" si="3"/>
        <v/>
      </c>
      <c r="C216" s="11"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37" t="str">
        <f>IF(Activity!P221="","",Activity!P221)</f>
        <v/>
      </c>
      <c r="P216" t="str">
        <f>IF(Activity!Q221="","",Activity!Q221)</f>
        <v/>
      </c>
      <c r="Q216" t="str">
        <f>IF(Activity!V221="","",Activity!V221)</f>
        <v/>
      </c>
    </row>
    <row r="217" spans="1:17" x14ac:dyDescent="0.3">
      <c r="A217">
        <v>11</v>
      </c>
      <c r="B217" t="str">
        <f t="shared" si="3"/>
        <v/>
      </c>
      <c r="C217" s="11"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37" t="str">
        <f>IF(Activity!P222="","",Activity!P222)</f>
        <v/>
      </c>
      <c r="P217" t="str">
        <f>IF(Activity!Q222="","",Activity!Q222)</f>
        <v/>
      </c>
      <c r="Q217" t="str">
        <f>IF(Activity!V222="","",Activity!V222)</f>
        <v/>
      </c>
    </row>
    <row r="218" spans="1:17" x14ac:dyDescent="0.3">
      <c r="A218">
        <v>11</v>
      </c>
      <c r="B218" t="str">
        <f t="shared" si="3"/>
        <v/>
      </c>
      <c r="C218" s="11"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37" t="str">
        <f>IF(Activity!P223="","",Activity!P223)</f>
        <v/>
      </c>
      <c r="P218" t="str">
        <f>IF(Activity!Q223="","",Activity!Q223)</f>
        <v/>
      </c>
      <c r="Q218" t="str">
        <f>IF(Activity!V223="","",Activity!V223)</f>
        <v/>
      </c>
    </row>
    <row r="219" spans="1:17" x14ac:dyDescent="0.3">
      <c r="A219">
        <v>11</v>
      </c>
      <c r="B219" t="str">
        <f t="shared" si="3"/>
        <v/>
      </c>
      <c r="C219" s="11"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37" t="str">
        <f>IF(Activity!P224="","",Activity!P224)</f>
        <v/>
      </c>
      <c r="P219" t="str">
        <f>IF(Activity!Q224="","",Activity!Q224)</f>
        <v/>
      </c>
      <c r="Q219" t="str">
        <f>IF(Activity!V224="","",Activity!V224)</f>
        <v/>
      </c>
    </row>
    <row r="220" spans="1:17" x14ac:dyDescent="0.3">
      <c r="A220">
        <v>11</v>
      </c>
      <c r="B220" t="str">
        <f t="shared" si="3"/>
        <v/>
      </c>
      <c r="C220" s="11"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37" t="str">
        <f>IF(Activity!P225="","",Activity!P225)</f>
        <v/>
      </c>
      <c r="P220" t="str">
        <f>IF(Activity!Q225="","",Activity!Q225)</f>
        <v/>
      </c>
      <c r="Q220" t="str">
        <f>IF(Activity!V225="","",Activity!V225)</f>
        <v/>
      </c>
    </row>
    <row r="221" spans="1:17" x14ac:dyDescent="0.3">
      <c r="A221">
        <v>11</v>
      </c>
      <c r="B221" t="str">
        <f t="shared" si="3"/>
        <v/>
      </c>
      <c r="C221" s="11"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37" t="str">
        <f>IF(Activity!P226="","",Activity!P226)</f>
        <v/>
      </c>
      <c r="P221" t="str">
        <f>IF(Activity!Q226="","",Activity!Q226)</f>
        <v/>
      </c>
      <c r="Q221" t="str">
        <f>IF(Activity!V226="","",Activity!V226)</f>
        <v/>
      </c>
    </row>
    <row r="222" spans="1:17" x14ac:dyDescent="0.3">
      <c r="A222">
        <v>11</v>
      </c>
      <c r="B222" t="str">
        <f t="shared" si="3"/>
        <v/>
      </c>
      <c r="C222" s="11"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37" t="str">
        <f>IF(Activity!P227="","",Activity!P227)</f>
        <v/>
      </c>
      <c r="P222" t="str">
        <f>IF(Activity!Q227="","",Activity!Q227)</f>
        <v/>
      </c>
      <c r="Q222" t="str">
        <f>IF(Activity!V227="","",Activity!V227)</f>
        <v/>
      </c>
    </row>
    <row r="223" spans="1:17" x14ac:dyDescent="0.3">
      <c r="A223">
        <v>11</v>
      </c>
      <c r="B223" t="str">
        <f t="shared" si="3"/>
        <v/>
      </c>
      <c r="C223" s="11"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37" t="str">
        <f>IF(Activity!P228="","",Activity!P228)</f>
        <v/>
      </c>
      <c r="P223" t="str">
        <f>IF(Activity!Q228="","",Activity!Q228)</f>
        <v/>
      </c>
      <c r="Q223" t="str">
        <f>IF(Activity!V228="","",Activity!V228)</f>
        <v/>
      </c>
    </row>
    <row r="224" spans="1:17" x14ac:dyDescent="0.3">
      <c r="A224">
        <v>11</v>
      </c>
      <c r="B224" t="str">
        <f t="shared" si="3"/>
        <v/>
      </c>
      <c r="C224" s="11"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37" t="str">
        <f>IF(Activity!P229="","",Activity!P229)</f>
        <v/>
      </c>
      <c r="P224" t="str">
        <f>IF(Activity!Q229="","",Activity!Q229)</f>
        <v/>
      </c>
      <c r="Q224" t="str">
        <f>IF(Activity!V229="","",Activity!V229)</f>
        <v/>
      </c>
    </row>
    <row r="225" spans="1:17" x14ac:dyDescent="0.3">
      <c r="A225">
        <v>11</v>
      </c>
      <c r="B225" t="str">
        <f t="shared" si="3"/>
        <v/>
      </c>
      <c r="C225" s="11"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37" t="str">
        <f>IF(Activity!P230="","",Activity!P230)</f>
        <v/>
      </c>
      <c r="P225" t="str">
        <f>IF(Activity!Q230="","",Activity!Q230)</f>
        <v/>
      </c>
      <c r="Q225" t="str">
        <f>IF(Activity!V230="","",Activity!V230)</f>
        <v/>
      </c>
    </row>
    <row r="226" spans="1:17" x14ac:dyDescent="0.3">
      <c r="A226">
        <v>11</v>
      </c>
      <c r="B226" t="str">
        <f t="shared" si="3"/>
        <v/>
      </c>
      <c r="C226" s="11"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37" t="str">
        <f>IF(Activity!P231="","",Activity!P231)</f>
        <v/>
      </c>
      <c r="P226" t="str">
        <f>IF(Activity!Q231="","",Activity!Q231)</f>
        <v/>
      </c>
      <c r="Q226" t="str">
        <f>IF(Activity!V231="","",Activity!V231)</f>
        <v/>
      </c>
    </row>
    <row r="227" spans="1:17" x14ac:dyDescent="0.3">
      <c r="A227">
        <v>11</v>
      </c>
      <c r="B227" t="str">
        <f t="shared" si="3"/>
        <v/>
      </c>
      <c r="C227" s="11"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37" t="str">
        <f>IF(Activity!P232="","",Activity!P232)</f>
        <v/>
      </c>
      <c r="P227" t="str">
        <f>IF(Activity!Q232="","",Activity!Q232)</f>
        <v/>
      </c>
      <c r="Q227" t="str">
        <f>IF(Activity!V232="","",Activity!V232)</f>
        <v/>
      </c>
    </row>
    <row r="228" spans="1:17" x14ac:dyDescent="0.3">
      <c r="A228">
        <v>11</v>
      </c>
      <c r="B228" t="str">
        <f t="shared" si="3"/>
        <v/>
      </c>
      <c r="C228" s="11"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37" t="str">
        <f>IF(Activity!P233="","",Activity!P233)</f>
        <v/>
      </c>
      <c r="P228" t="str">
        <f>IF(Activity!Q233="","",Activity!Q233)</f>
        <v/>
      </c>
      <c r="Q228" t="str">
        <f>IF(Activity!V233="","",Activity!V233)</f>
        <v/>
      </c>
    </row>
    <row r="229" spans="1:17" x14ac:dyDescent="0.3">
      <c r="A229">
        <v>11</v>
      </c>
      <c r="B229" t="str">
        <f t="shared" si="3"/>
        <v/>
      </c>
      <c r="C229" s="11"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37" t="str">
        <f>IF(Activity!P234="","",Activity!P234)</f>
        <v/>
      </c>
      <c r="P229" t="str">
        <f>IF(Activity!Q234="","",Activity!Q234)</f>
        <v/>
      </c>
      <c r="Q229" t="str">
        <f>IF(Activity!V234="","",Activity!V234)</f>
        <v/>
      </c>
    </row>
    <row r="230" spans="1:17" x14ac:dyDescent="0.3">
      <c r="A230">
        <v>11</v>
      </c>
      <c r="B230" t="str">
        <f t="shared" si="3"/>
        <v/>
      </c>
      <c r="C230" s="11"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37" t="str">
        <f>IF(Activity!P235="","",Activity!P235)</f>
        <v/>
      </c>
      <c r="P230" t="str">
        <f>IF(Activity!Q235="","",Activity!Q235)</f>
        <v/>
      </c>
      <c r="Q230" t="str">
        <f>IF(Activity!V235="","",Activity!V235)</f>
        <v/>
      </c>
    </row>
    <row r="231" spans="1:17" x14ac:dyDescent="0.3">
      <c r="A231">
        <v>11</v>
      </c>
      <c r="B231" t="str">
        <f t="shared" si="3"/>
        <v/>
      </c>
      <c r="C231" s="11"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37" t="str">
        <f>IF(Activity!P236="","",Activity!P236)</f>
        <v/>
      </c>
      <c r="P231" t="str">
        <f>IF(Activity!Q236="","",Activity!Q236)</f>
        <v/>
      </c>
      <c r="Q231" t="str">
        <f>IF(Activity!V236="","",Activity!V236)</f>
        <v/>
      </c>
    </row>
    <row r="232" spans="1:17" x14ac:dyDescent="0.3">
      <c r="A232">
        <v>11</v>
      </c>
      <c r="B232" t="str">
        <f t="shared" si="3"/>
        <v/>
      </c>
      <c r="C232" s="11"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37" t="str">
        <f>IF(Activity!P237="","",Activity!P237)</f>
        <v/>
      </c>
      <c r="P232" t="str">
        <f>IF(Activity!Q237="","",Activity!Q237)</f>
        <v/>
      </c>
      <c r="Q232" t="str">
        <f>IF(Activity!V237="","",Activity!V237)</f>
        <v/>
      </c>
    </row>
    <row r="233" spans="1:17" x14ac:dyDescent="0.3">
      <c r="A233">
        <v>11</v>
      </c>
      <c r="B233" t="str">
        <f t="shared" si="3"/>
        <v/>
      </c>
      <c r="C233" s="11"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37" t="str">
        <f>IF(Activity!P238="","",Activity!P238)</f>
        <v/>
      </c>
      <c r="P233" t="str">
        <f>IF(Activity!Q238="","",Activity!Q238)</f>
        <v/>
      </c>
      <c r="Q233" t="str">
        <f>IF(Activity!V238="","",Activity!V238)</f>
        <v/>
      </c>
    </row>
    <row r="234" spans="1:17" x14ac:dyDescent="0.3">
      <c r="A234">
        <v>11</v>
      </c>
      <c r="B234" t="str">
        <f t="shared" si="3"/>
        <v/>
      </c>
      <c r="C234" s="11"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37" t="str">
        <f>IF(Activity!P239="","",Activity!P239)</f>
        <v/>
      </c>
      <c r="P234" t="str">
        <f>IF(Activity!Q239="","",Activity!Q239)</f>
        <v/>
      </c>
      <c r="Q234" t="str">
        <f>IF(Activity!V239="","",Activity!V239)</f>
        <v/>
      </c>
    </row>
    <row r="235" spans="1:17" x14ac:dyDescent="0.3">
      <c r="A235">
        <v>11</v>
      </c>
      <c r="B235" t="str">
        <f t="shared" si="3"/>
        <v/>
      </c>
      <c r="C235" s="11"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37" t="str">
        <f>IF(Activity!P240="","",Activity!P240)</f>
        <v/>
      </c>
      <c r="P235" t="str">
        <f>IF(Activity!Q240="","",Activity!Q240)</f>
        <v/>
      </c>
      <c r="Q235" t="str">
        <f>IF(Activity!V240="","",Activity!V240)</f>
        <v/>
      </c>
    </row>
    <row r="236" spans="1:17" x14ac:dyDescent="0.3">
      <c r="A236">
        <v>11</v>
      </c>
      <c r="B236" t="str">
        <f t="shared" si="3"/>
        <v/>
      </c>
      <c r="C236" s="11"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37" t="str">
        <f>IF(Activity!P241="","",Activity!P241)</f>
        <v/>
      </c>
      <c r="P236" t="str">
        <f>IF(Activity!Q241="","",Activity!Q241)</f>
        <v/>
      </c>
      <c r="Q236" t="str">
        <f>IF(Activity!V241="","",Activity!V241)</f>
        <v/>
      </c>
    </row>
    <row r="237" spans="1:17" x14ac:dyDescent="0.3">
      <c r="A237">
        <v>11</v>
      </c>
      <c r="B237" t="str">
        <f t="shared" si="3"/>
        <v/>
      </c>
      <c r="C237" s="11"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37" t="str">
        <f>IF(Activity!P242="","",Activity!P242)</f>
        <v/>
      </c>
      <c r="P237" t="str">
        <f>IF(Activity!Q242="","",Activity!Q242)</f>
        <v/>
      </c>
      <c r="Q237" t="str">
        <f>IF(Activity!V242="","",Activity!V242)</f>
        <v/>
      </c>
    </row>
    <row r="238" spans="1:17" x14ac:dyDescent="0.3">
      <c r="A238">
        <v>11</v>
      </c>
      <c r="B238" t="str">
        <f t="shared" si="3"/>
        <v/>
      </c>
      <c r="C238" s="11"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37" t="str">
        <f>IF(Activity!P243="","",Activity!P243)</f>
        <v/>
      </c>
      <c r="P238" t="str">
        <f>IF(Activity!Q243="","",Activity!Q243)</f>
        <v/>
      </c>
      <c r="Q238" t="str">
        <f>IF(Activity!V243="","",Activity!V243)</f>
        <v/>
      </c>
    </row>
    <row r="239" spans="1:17" x14ac:dyDescent="0.3">
      <c r="A239">
        <v>11</v>
      </c>
      <c r="B239" t="str">
        <f t="shared" si="3"/>
        <v/>
      </c>
      <c r="C239" s="11"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37" t="str">
        <f>IF(Activity!P244="","",Activity!P244)</f>
        <v/>
      </c>
      <c r="P239" t="str">
        <f>IF(Activity!Q244="","",Activity!Q244)</f>
        <v/>
      </c>
      <c r="Q239" t="str">
        <f>IF(Activity!V244="","",Activity!V244)</f>
        <v/>
      </c>
    </row>
    <row r="240" spans="1:17" x14ac:dyDescent="0.3">
      <c r="A240">
        <v>11</v>
      </c>
      <c r="B240" t="str">
        <f t="shared" si="3"/>
        <v/>
      </c>
      <c r="C240" s="11"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37" t="str">
        <f>IF(Activity!P245="","",Activity!P245)</f>
        <v/>
      </c>
      <c r="P240" t="str">
        <f>IF(Activity!Q245="","",Activity!Q245)</f>
        <v/>
      </c>
      <c r="Q240" t="str">
        <f>IF(Activity!V245="","",Activity!V245)</f>
        <v/>
      </c>
    </row>
    <row r="241" spans="1:17" x14ac:dyDescent="0.3">
      <c r="A241">
        <v>11</v>
      </c>
      <c r="B241" t="str">
        <f t="shared" si="3"/>
        <v/>
      </c>
      <c r="C241" s="11"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37" t="str">
        <f>IF(Activity!P246="","",Activity!P246)</f>
        <v/>
      </c>
      <c r="P241" t="str">
        <f>IF(Activity!Q246="","",Activity!Q246)</f>
        <v/>
      </c>
      <c r="Q241" t="str">
        <f>IF(Activity!V246="","",Activity!V246)</f>
        <v/>
      </c>
    </row>
    <row r="242" spans="1:17" x14ac:dyDescent="0.3">
      <c r="A242">
        <v>11</v>
      </c>
      <c r="B242" t="str">
        <f t="shared" si="3"/>
        <v/>
      </c>
      <c r="C242" s="11"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37" t="str">
        <f>IF(Activity!P247="","",Activity!P247)</f>
        <v/>
      </c>
      <c r="P242" t="str">
        <f>IF(Activity!Q247="","",Activity!Q247)</f>
        <v/>
      </c>
      <c r="Q242" t="str">
        <f>IF(Activity!V247="","",Activity!V247)</f>
        <v/>
      </c>
    </row>
    <row r="243" spans="1:17" x14ac:dyDescent="0.3">
      <c r="A243">
        <v>11</v>
      </c>
      <c r="B243" t="str">
        <f t="shared" si="3"/>
        <v/>
      </c>
      <c r="C243" s="11"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37" t="str">
        <f>IF(Activity!P248="","",Activity!P248)</f>
        <v/>
      </c>
      <c r="P243" t="str">
        <f>IF(Activity!Q248="","",Activity!Q248)</f>
        <v/>
      </c>
      <c r="Q243" t="str">
        <f>IF(Activity!V248="","",Activity!V248)</f>
        <v/>
      </c>
    </row>
    <row r="244" spans="1:17" x14ac:dyDescent="0.3">
      <c r="A244">
        <v>11</v>
      </c>
      <c r="B244" t="str">
        <f t="shared" si="3"/>
        <v/>
      </c>
      <c r="C244" s="11"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37" t="str">
        <f>IF(Activity!P249="","",Activity!P249)</f>
        <v/>
      </c>
      <c r="P244" t="str">
        <f>IF(Activity!Q249="","",Activity!Q249)</f>
        <v/>
      </c>
      <c r="Q244" t="str">
        <f>IF(Activity!V249="","",Activity!V249)</f>
        <v/>
      </c>
    </row>
    <row r="245" spans="1:17" x14ac:dyDescent="0.3">
      <c r="A245">
        <v>11</v>
      </c>
      <c r="B245" t="str">
        <f t="shared" si="3"/>
        <v/>
      </c>
      <c r="C245" s="11"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37" t="str">
        <f>IF(Activity!P250="","",Activity!P250)</f>
        <v/>
      </c>
      <c r="P245" t="str">
        <f>IF(Activity!Q250="","",Activity!Q250)</f>
        <v/>
      </c>
      <c r="Q245" t="str">
        <f>IF(Activity!V250="","",Activity!V250)</f>
        <v/>
      </c>
    </row>
    <row r="246" spans="1:17" x14ac:dyDescent="0.3">
      <c r="A246">
        <v>11</v>
      </c>
      <c r="B246" t="str">
        <f t="shared" si="3"/>
        <v/>
      </c>
      <c r="C246" s="11"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37" t="str">
        <f>IF(Activity!P251="","",Activity!P251)</f>
        <v/>
      </c>
      <c r="P246" t="str">
        <f>IF(Activity!Q251="","",Activity!Q251)</f>
        <v/>
      </c>
      <c r="Q246" t="str">
        <f>IF(Activity!V251="","",Activity!V251)</f>
        <v/>
      </c>
    </row>
    <row r="247" spans="1:17" x14ac:dyDescent="0.3">
      <c r="A247">
        <v>11</v>
      </c>
      <c r="B247" t="str">
        <f t="shared" si="3"/>
        <v/>
      </c>
      <c r="C247" s="11"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37" t="str">
        <f>IF(Activity!P252="","",Activity!P252)</f>
        <v/>
      </c>
      <c r="P247" t="str">
        <f>IF(Activity!Q252="","",Activity!Q252)</f>
        <v/>
      </c>
      <c r="Q247" t="str">
        <f>IF(Activity!V252="","",Activity!V252)</f>
        <v/>
      </c>
    </row>
    <row r="248" spans="1:17" x14ac:dyDescent="0.3">
      <c r="A248">
        <v>11</v>
      </c>
      <c r="B248" t="str">
        <f t="shared" si="3"/>
        <v/>
      </c>
      <c r="C248" s="11"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37" t="str">
        <f>IF(Activity!P253="","",Activity!P253)</f>
        <v/>
      </c>
      <c r="P248" t="str">
        <f>IF(Activity!Q253="","",Activity!Q253)</f>
        <v/>
      </c>
      <c r="Q248" t="str">
        <f>IF(Activity!V253="","",Activity!V253)</f>
        <v/>
      </c>
    </row>
    <row r="249" spans="1:17" x14ac:dyDescent="0.3">
      <c r="A249">
        <v>11</v>
      </c>
      <c r="B249" t="str">
        <f t="shared" si="3"/>
        <v/>
      </c>
      <c r="C249" s="11"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37" t="str">
        <f>IF(Activity!P254="","",Activity!P254)</f>
        <v/>
      </c>
      <c r="P249" t="str">
        <f>IF(Activity!Q254="","",Activity!Q254)</f>
        <v/>
      </c>
      <c r="Q249" t="str">
        <f>IF(Activity!V254="","",Activity!V254)</f>
        <v/>
      </c>
    </row>
    <row r="250" spans="1:17" x14ac:dyDescent="0.3">
      <c r="A250">
        <v>11</v>
      </c>
      <c r="B250" t="str">
        <f t="shared" si="3"/>
        <v/>
      </c>
      <c r="C250" s="11"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37" t="str">
        <f>IF(Activity!P255="","",Activity!P255)</f>
        <v/>
      </c>
      <c r="P250" t="str">
        <f>IF(Activity!Q255="","",Activity!Q255)</f>
        <v/>
      </c>
      <c r="Q250" t="str">
        <f>IF(Activity!V255="","",Activity!V255)</f>
        <v/>
      </c>
    </row>
    <row r="251" spans="1:17" x14ac:dyDescent="0.3">
      <c r="A251">
        <v>11</v>
      </c>
      <c r="B251" t="str">
        <f t="shared" si="3"/>
        <v/>
      </c>
      <c r="C251" s="11"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37" t="str">
        <f>IF(Activity!P256="","",Activity!P256)</f>
        <v/>
      </c>
      <c r="P251" t="str">
        <f>IF(Activity!Q256="","",Activity!Q256)</f>
        <v/>
      </c>
      <c r="Q251" t="str">
        <f>IF(Activity!V256="","",Activity!V256)</f>
        <v/>
      </c>
    </row>
    <row r="252" spans="1:17" x14ac:dyDescent="0.3">
      <c r="A252">
        <v>11</v>
      </c>
      <c r="B252" t="str">
        <f t="shared" si="3"/>
        <v/>
      </c>
      <c r="C252" s="11"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37" t="str">
        <f>IF(Activity!P257="","",Activity!P257)</f>
        <v/>
      </c>
      <c r="P252" t="str">
        <f>IF(Activity!Q257="","",Activity!Q257)</f>
        <v/>
      </c>
      <c r="Q252" t="str">
        <f>IF(Activity!V257="","",Activity!V257)</f>
        <v/>
      </c>
    </row>
    <row r="253" spans="1:17" x14ac:dyDescent="0.3">
      <c r="A253">
        <v>11</v>
      </c>
      <c r="B253" t="str">
        <f t="shared" si="3"/>
        <v/>
      </c>
      <c r="C253" s="11"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37" t="str">
        <f>IF(Activity!P258="","",Activity!P258)</f>
        <v/>
      </c>
      <c r="P253" t="str">
        <f>IF(Activity!Q258="","",Activity!Q258)</f>
        <v/>
      </c>
      <c r="Q253" t="str">
        <f>IF(Activity!V258="","",Activity!V258)</f>
        <v/>
      </c>
    </row>
    <row r="254" spans="1:17" x14ac:dyDescent="0.3">
      <c r="A254">
        <v>11</v>
      </c>
      <c r="B254" t="str">
        <f t="shared" si="3"/>
        <v/>
      </c>
      <c r="C254" s="11"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37" t="str">
        <f>IF(Activity!P259="","",Activity!P259)</f>
        <v/>
      </c>
      <c r="P254" t="str">
        <f>IF(Activity!Q259="","",Activity!Q259)</f>
        <v/>
      </c>
      <c r="Q254" t="str">
        <f>IF(Activity!V259="","",Activity!V259)</f>
        <v/>
      </c>
    </row>
    <row r="255" spans="1:17" x14ac:dyDescent="0.3">
      <c r="A255">
        <v>11</v>
      </c>
      <c r="B255" t="str">
        <f t="shared" si="3"/>
        <v/>
      </c>
      <c r="C255" s="11"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37" t="str">
        <f>IF(Activity!P260="","",Activity!P260)</f>
        <v/>
      </c>
      <c r="P255" t="str">
        <f>IF(Activity!Q260="","",Activity!Q260)</f>
        <v/>
      </c>
      <c r="Q255" t="str">
        <f>IF(Activity!V260="","",Activity!V260)</f>
        <v/>
      </c>
    </row>
    <row r="256" spans="1:17" x14ac:dyDescent="0.3">
      <c r="A256">
        <v>11</v>
      </c>
      <c r="B256" t="str">
        <f t="shared" si="3"/>
        <v/>
      </c>
      <c r="C256" s="11"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37" t="str">
        <f>IF(Activity!P261="","",Activity!P261)</f>
        <v/>
      </c>
      <c r="P256" t="str">
        <f>IF(Activity!Q261="","",Activity!Q261)</f>
        <v/>
      </c>
      <c r="Q256" t="str">
        <f>IF(Activity!V261="","",Activity!V261)</f>
        <v/>
      </c>
    </row>
    <row r="257" spans="1:17" x14ac:dyDescent="0.3">
      <c r="A257">
        <v>11</v>
      </c>
      <c r="B257" t="str">
        <f t="shared" si="3"/>
        <v/>
      </c>
      <c r="C257" s="11"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37" t="str">
        <f>IF(Activity!P262="","",Activity!P262)</f>
        <v/>
      </c>
      <c r="P257" t="str">
        <f>IF(Activity!Q262="","",Activity!Q262)</f>
        <v/>
      </c>
      <c r="Q257" t="str">
        <f>IF(Activity!V262="","",Activity!V262)</f>
        <v/>
      </c>
    </row>
    <row r="258" spans="1:17" x14ac:dyDescent="0.3">
      <c r="A258">
        <v>11</v>
      </c>
      <c r="B258" t="str">
        <f t="shared" si="3"/>
        <v/>
      </c>
      <c r="C258" s="11"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37" t="str">
        <f>IF(Activity!P263="","",Activity!P263)</f>
        <v/>
      </c>
      <c r="P258" t="str">
        <f>IF(Activity!Q263="","",Activity!Q263)</f>
        <v/>
      </c>
      <c r="Q258" t="str">
        <f>IF(Activity!V263="","",Activity!V263)</f>
        <v/>
      </c>
    </row>
    <row r="259" spans="1:17" x14ac:dyDescent="0.3">
      <c r="A259">
        <v>11</v>
      </c>
      <c r="B259" t="str">
        <f t="shared" si="3"/>
        <v/>
      </c>
      <c r="C259" s="11"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37" t="str">
        <f>IF(Activity!P264="","",Activity!P264)</f>
        <v/>
      </c>
      <c r="P259" t="str">
        <f>IF(Activity!Q264="","",Activity!Q264)</f>
        <v/>
      </c>
      <c r="Q259" t="str">
        <f>IF(Activity!V264="","",Activity!V264)</f>
        <v/>
      </c>
    </row>
    <row r="260" spans="1:17" x14ac:dyDescent="0.3">
      <c r="A260">
        <v>11</v>
      </c>
      <c r="B260" t="str">
        <f t="shared" si="3"/>
        <v/>
      </c>
      <c r="C260" s="11"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37" t="str">
        <f>IF(Activity!P265="","",Activity!P265)</f>
        <v/>
      </c>
      <c r="P260" t="str">
        <f>IF(Activity!Q265="","",Activity!Q265)</f>
        <v/>
      </c>
      <c r="Q260" t="str">
        <f>IF(Activity!V265="","",Activity!V265)</f>
        <v/>
      </c>
    </row>
    <row r="261" spans="1:17" x14ac:dyDescent="0.3">
      <c r="A261">
        <v>11</v>
      </c>
      <c r="B261" t="str">
        <f t="shared" si="3"/>
        <v/>
      </c>
      <c r="C261" s="11"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37" t="str">
        <f>IF(Activity!P266="","",Activity!P266)</f>
        <v/>
      </c>
      <c r="P261" t="str">
        <f>IF(Activity!Q266="","",Activity!Q266)</f>
        <v/>
      </c>
      <c r="Q261" t="str">
        <f>IF(Activity!V266="","",Activity!V266)</f>
        <v/>
      </c>
    </row>
    <row r="262" spans="1:17" x14ac:dyDescent="0.3">
      <c r="A262">
        <v>11</v>
      </c>
      <c r="B262" t="str">
        <f t="shared" si="3"/>
        <v/>
      </c>
      <c r="C262" s="11"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37" t="str">
        <f>IF(Activity!P267="","",Activity!P267)</f>
        <v/>
      </c>
      <c r="P262" t="str">
        <f>IF(Activity!Q267="","",Activity!Q267)</f>
        <v/>
      </c>
      <c r="Q262" t="str">
        <f>IF(Activity!V267="","",Activity!V267)</f>
        <v/>
      </c>
    </row>
    <row r="263" spans="1:17" x14ac:dyDescent="0.3">
      <c r="A263">
        <v>11</v>
      </c>
      <c r="B263" t="str">
        <f t="shared" ref="B263:B326" si="4">IF(C263="","",B$1)</f>
        <v/>
      </c>
      <c r="C263" s="11"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37" t="str">
        <f>IF(Activity!P268="","",Activity!P268)</f>
        <v/>
      </c>
      <c r="P263" t="str">
        <f>IF(Activity!Q268="","",Activity!Q268)</f>
        <v/>
      </c>
      <c r="Q263" t="str">
        <f>IF(Activity!V268="","",Activity!V268)</f>
        <v/>
      </c>
    </row>
    <row r="264" spans="1:17" x14ac:dyDescent="0.3">
      <c r="A264">
        <v>11</v>
      </c>
      <c r="B264" t="str">
        <f t="shared" si="4"/>
        <v/>
      </c>
      <c r="C264" s="11"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37" t="str">
        <f>IF(Activity!P269="","",Activity!P269)</f>
        <v/>
      </c>
      <c r="P264" t="str">
        <f>IF(Activity!Q269="","",Activity!Q269)</f>
        <v/>
      </c>
      <c r="Q264" t="str">
        <f>IF(Activity!V269="","",Activity!V269)</f>
        <v/>
      </c>
    </row>
    <row r="265" spans="1:17" x14ac:dyDescent="0.3">
      <c r="A265">
        <v>11</v>
      </c>
      <c r="B265" t="str">
        <f t="shared" si="4"/>
        <v/>
      </c>
      <c r="C265" s="11"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37" t="str">
        <f>IF(Activity!P270="","",Activity!P270)</f>
        <v/>
      </c>
      <c r="P265" t="str">
        <f>IF(Activity!Q270="","",Activity!Q270)</f>
        <v/>
      </c>
      <c r="Q265" t="str">
        <f>IF(Activity!V270="","",Activity!V270)</f>
        <v/>
      </c>
    </row>
    <row r="266" spans="1:17" x14ac:dyDescent="0.3">
      <c r="A266">
        <v>11</v>
      </c>
      <c r="B266" t="str">
        <f t="shared" si="4"/>
        <v/>
      </c>
      <c r="C266" s="11"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37" t="str">
        <f>IF(Activity!P271="","",Activity!P271)</f>
        <v/>
      </c>
      <c r="P266" t="str">
        <f>IF(Activity!Q271="","",Activity!Q271)</f>
        <v/>
      </c>
      <c r="Q266" t="str">
        <f>IF(Activity!V271="","",Activity!V271)</f>
        <v/>
      </c>
    </row>
    <row r="267" spans="1:17" x14ac:dyDescent="0.3">
      <c r="A267">
        <v>11</v>
      </c>
      <c r="B267" t="str">
        <f t="shared" si="4"/>
        <v/>
      </c>
      <c r="C267" s="11"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37" t="str">
        <f>IF(Activity!P272="","",Activity!P272)</f>
        <v/>
      </c>
      <c r="P267" t="str">
        <f>IF(Activity!Q272="","",Activity!Q272)</f>
        <v/>
      </c>
      <c r="Q267" t="str">
        <f>IF(Activity!V272="","",Activity!V272)</f>
        <v/>
      </c>
    </row>
    <row r="268" spans="1:17" x14ac:dyDescent="0.3">
      <c r="A268">
        <v>11</v>
      </c>
      <c r="B268" t="str">
        <f t="shared" si="4"/>
        <v/>
      </c>
      <c r="C268" s="11"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37" t="str">
        <f>IF(Activity!P273="","",Activity!P273)</f>
        <v/>
      </c>
      <c r="P268" t="str">
        <f>IF(Activity!Q273="","",Activity!Q273)</f>
        <v/>
      </c>
      <c r="Q268" t="str">
        <f>IF(Activity!V273="","",Activity!V273)</f>
        <v/>
      </c>
    </row>
    <row r="269" spans="1:17" x14ac:dyDescent="0.3">
      <c r="A269">
        <v>11</v>
      </c>
      <c r="B269" t="str">
        <f t="shared" si="4"/>
        <v/>
      </c>
      <c r="C269" s="11"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37" t="str">
        <f>IF(Activity!P274="","",Activity!P274)</f>
        <v/>
      </c>
      <c r="P269" t="str">
        <f>IF(Activity!Q274="","",Activity!Q274)</f>
        <v/>
      </c>
      <c r="Q269" t="str">
        <f>IF(Activity!V274="","",Activity!V274)</f>
        <v/>
      </c>
    </row>
    <row r="270" spans="1:17" x14ac:dyDescent="0.3">
      <c r="A270">
        <v>11</v>
      </c>
      <c r="B270" t="str">
        <f t="shared" si="4"/>
        <v/>
      </c>
      <c r="C270" s="11"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37" t="str">
        <f>IF(Activity!P275="","",Activity!P275)</f>
        <v/>
      </c>
      <c r="P270" t="str">
        <f>IF(Activity!Q275="","",Activity!Q275)</f>
        <v/>
      </c>
      <c r="Q270" t="str">
        <f>IF(Activity!V275="","",Activity!V275)</f>
        <v/>
      </c>
    </row>
    <row r="271" spans="1:17" x14ac:dyDescent="0.3">
      <c r="A271">
        <v>11</v>
      </c>
      <c r="B271" t="str">
        <f t="shared" si="4"/>
        <v/>
      </c>
      <c r="C271" s="11"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37" t="str">
        <f>IF(Activity!P276="","",Activity!P276)</f>
        <v/>
      </c>
      <c r="P271" t="str">
        <f>IF(Activity!Q276="","",Activity!Q276)</f>
        <v/>
      </c>
      <c r="Q271" t="str">
        <f>IF(Activity!V276="","",Activity!V276)</f>
        <v/>
      </c>
    </row>
    <row r="272" spans="1:17" x14ac:dyDescent="0.3">
      <c r="A272">
        <v>11</v>
      </c>
      <c r="B272" t="str">
        <f t="shared" si="4"/>
        <v/>
      </c>
      <c r="C272" s="11"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37" t="str">
        <f>IF(Activity!P277="","",Activity!P277)</f>
        <v/>
      </c>
      <c r="P272" t="str">
        <f>IF(Activity!Q277="","",Activity!Q277)</f>
        <v/>
      </c>
      <c r="Q272" t="str">
        <f>IF(Activity!V277="","",Activity!V277)</f>
        <v/>
      </c>
    </row>
    <row r="273" spans="1:17" x14ac:dyDescent="0.3">
      <c r="A273">
        <v>11</v>
      </c>
      <c r="B273" t="str">
        <f t="shared" si="4"/>
        <v/>
      </c>
      <c r="C273" s="11"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37" t="str">
        <f>IF(Activity!P278="","",Activity!P278)</f>
        <v/>
      </c>
      <c r="P273" t="str">
        <f>IF(Activity!Q278="","",Activity!Q278)</f>
        <v/>
      </c>
      <c r="Q273" t="str">
        <f>IF(Activity!V278="","",Activity!V278)</f>
        <v/>
      </c>
    </row>
    <row r="274" spans="1:17" x14ac:dyDescent="0.3">
      <c r="A274">
        <v>11</v>
      </c>
      <c r="B274" t="str">
        <f t="shared" si="4"/>
        <v/>
      </c>
      <c r="C274" s="11"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37" t="str">
        <f>IF(Activity!P279="","",Activity!P279)</f>
        <v/>
      </c>
      <c r="P274" t="str">
        <f>IF(Activity!Q279="","",Activity!Q279)</f>
        <v/>
      </c>
      <c r="Q274" t="str">
        <f>IF(Activity!V279="","",Activity!V279)</f>
        <v/>
      </c>
    </row>
    <row r="275" spans="1:17" x14ac:dyDescent="0.3">
      <c r="A275">
        <v>11</v>
      </c>
      <c r="B275" t="str">
        <f t="shared" si="4"/>
        <v/>
      </c>
      <c r="C275" s="11"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37" t="str">
        <f>IF(Activity!P280="","",Activity!P280)</f>
        <v/>
      </c>
      <c r="P275" t="str">
        <f>IF(Activity!Q280="","",Activity!Q280)</f>
        <v/>
      </c>
      <c r="Q275" t="str">
        <f>IF(Activity!V280="","",Activity!V280)</f>
        <v/>
      </c>
    </row>
    <row r="276" spans="1:17" x14ac:dyDescent="0.3">
      <c r="A276">
        <v>11</v>
      </c>
      <c r="B276" t="str">
        <f t="shared" si="4"/>
        <v/>
      </c>
      <c r="C276" s="11"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37" t="str">
        <f>IF(Activity!P281="","",Activity!P281)</f>
        <v/>
      </c>
      <c r="P276" t="str">
        <f>IF(Activity!Q281="","",Activity!Q281)</f>
        <v/>
      </c>
      <c r="Q276" t="str">
        <f>IF(Activity!V281="","",Activity!V281)</f>
        <v/>
      </c>
    </row>
    <row r="277" spans="1:17" x14ac:dyDescent="0.3">
      <c r="A277">
        <v>11</v>
      </c>
      <c r="B277" t="str">
        <f t="shared" si="4"/>
        <v/>
      </c>
      <c r="C277" s="11"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37" t="str">
        <f>IF(Activity!P282="","",Activity!P282)</f>
        <v/>
      </c>
      <c r="P277" t="str">
        <f>IF(Activity!Q282="","",Activity!Q282)</f>
        <v/>
      </c>
      <c r="Q277" t="str">
        <f>IF(Activity!V282="","",Activity!V282)</f>
        <v/>
      </c>
    </row>
    <row r="278" spans="1:17" x14ac:dyDescent="0.3">
      <c r="A278">
        <v>11</v>
      </c>
      <c r="B278" t="str">
        <f t="shared" si="4"/>
        <v/>
      </c>
      <c r="C278" s="11"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37" t="str">
        <f>IF(Activity!P283="","",Activity!P283)</f>
        <v/>
      </c>
      <c r="P278" t="str">
        <f>IF(Activity!Q283="","",Activity!Q283)</f>
        <v/>
      </c>
      <c r="Q278" t="str">
        <f>IF(Activity!V283="","",Activity!V283)</f>
        <v/>
      </c>
    </row>
    <row r="279" spans="1:17" x14ac:dyDescent="0.3">
      <c r="A279">
        <v>11</v>
      </c>
      <c r="B279" t="str">
        <f t="shared" si="4"/>
        <v/>
      </c>
      <c r="C279" s="11"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37" t="str">
        <f>IF(Activity!P284="","",Activity!P284)</f>
        <v/>
      </c>
      <c r="P279" t="str">
        <f>IF(Activity!Q284="","",Activity!Q284)</f>
        <v/>
      </c>
      <c r="Q279" t="str">
        <f>IF(Activity!V284="","",Activity!V284)</f>
        <v/>
      </c>
    </row>
    <row r="280" spans="1:17" x14ac:dyDescent="0.3">
      <c r="A280">
        <v>11</v>
      </c>
      <c r="B280" t="str">
        <f t="shared" si="4"/>
        <v/>
      </c>
      <c r="C280" s="11"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37" t="str">
        <f>IF(Activity!P285="","",Activity!P285)</f>
        <v/>
      </c>
      <c r="P280" t="str">
        <f>IF(Activity!Q285="","",Activity!Q285)</f>
        <v/>
      </c>
      <c r="Q280" t="str">
        <f>IF(Activity!V285="","",Activity!V285)</f>
        <v/>
      </c>
    </row>
    <row r="281" spans="1:17" x14ac:dyDescent="0.3">
      <c r="A281">
        <v>11</v>
      </c>
      <c r="B281" t="str">
        <f t="shared" si="4"/>
        <v/>
      </c>
      <c r="C281" s="11"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37" t="str">
        <f>IF(Activity!P286="","",Activity!P286)</f>
        <v/>
      </c>
      <c r="P281" t="str">
        <f>IF(Activity!Q286="","",Activity!Q286)</f>
        <v/>
      </c>
      <c r="Q281" t="str">
        <f>IF(Activity!V286="","",Activity!V286)</f>
        <v/>
      </c>
    </row>
    <row r="282" spans="1:17" x14ac:dyDescent="0.3">
      <c r="A282">
        <v>11</v>
      </c>
      <c r="B282" t="str">
        <f t="shared" si="4"/>
        <v/>
      </c>
      <c r="C282" s="11"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37" t="str">
        <f>IF(Activity!P287="","",Activity!P287)</f>
        <v/>
      </c>
      <c r="P282" t="str">
        <f>IF(Activity!Q287="","",Activity!Q287)</f>
        <v/>
      </c>
      <c r="Q282" t="str">
        <f>IF(Activity!V287="","",Activity!V287)</f>
        <v/>
      </c>
    </row>
    <row r="283" spans="1:17" x14ac:dyDescent="0.3">
      <c r="A283">
        <v>11</v>
      </c>
      <c r="B283" t="str">
        <f t="shared" si="4"/>
        <v/>
      </c>
      <c r="C283" s="11"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37" t="str">
        <f>IF(Activity!P288="","",Activity!P288)</f>
        <v/>
      </c>
      <c r="P283" t="str">
        <f>IF(Activity!Q288="","",Activity!Q288)</f>
        <v/>
      </c>
      <c r="Q283" t="str">
        <f>IF(Activity!V288="","",Activity!V288)</f>
        <v/>
      </c>
    </row>
    <row r="284" spans="1:17" x14ac:dyDescent="0.3">
      <c r="A284">
        <v>11</v>
      </c>
      <c r="B284" t="str">
        <f t="shared" si="4"/>
        <v/>
      </c>
      <c r="C284" s="11"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37" t="str">
        <f>IF(Activity!P289="","",Activity!P289)</f>
        <v/>
      </c>
      <c r="P284" t="str">
        <f>IF(Activity!Q289="","",Activity!Q289)</f>
        <v/>
      </c>
      <c r="Q284" t="str">
        <f>IF(Activity!V289="","",Activity!V289)</f>
        <v/>
      </c>
    </row>
    <row r="285" spans="1:17" x14ac:dyDescent="0.3">
      <c r="A285">
        <v>11</v>
      </c>
      <c r="B285" t="str">
        <f t="shared" si="4"/>
        <v/>
      </c>
      <c r="C285" s="11"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37" t="str">
        <f>IF(Activity!P290="","",Activity!P290)</f>
        <v/>
      </c>
      <c r="P285" t="str">
        <f>IF(Activity!Q290="","",Activity!Q290)</f>
        <v/>
      </c>
      <c r="Q285" t="str">
        <f>IF(Activity!V290="","",Activity!V290)</f>
        <v/>
      </c>
    </row>
    <row r="286" spans="1:17" x14ac:dyDescent="0.3">
      <c r="A286">
        <v>11</v>
      </c>
      <c r="B286" t="str">
        <f t="shared" si="4"/>
        <v/>
      </c>
      <c r="C286" s="11"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37" t="str">
        <f>IF(Activity!P291="","",Activity!P291)</f>
        <v/>
      </c>
      <c r="P286" t="str">
        <f>IF(Activity!Q291="","",Activity!Q291)</f>
        <v/>
      </c>
      <c r="Q286" t="str">
        <f>IF(Activity!V291="","",Activity!V291)</f>
        <v/>
      </c>
    </row>
    <row r="287" spans="1:17" x14ac:dyDescent="0.3">
      <c r="A287">
        <v>11</v>
      </c>
      <c r="B287" t="str">
        <f t="shared" si="4"/>
        <v/>
      </c>
      <c r="C287" s="11"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37" t="str">
        <f>IF(Activity!P292="","",Activity!P292)</f>
        <v/>
      </c>
      <c r="P287" t="str">
        <f>IF(Activity!Q292="","",Activity!Q292)</f>
        <v/>
      </c>
      <c r="Q287" t="str">
        <f>IF(Activity!V292="","",Activity!V292)</f>
        <v/>
      </c>
    </row>
    <row r="288" spans="1:17" x14ac:dyDescent="0.3">
      <c r="A288">
        <v>11</v>
      </c>
      <c r="B288" t="str">
        <f t="shared" si="4"/>
        <v/>
      </c>
      <c r="C288" s="11"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37" t="str">
        <f>IF(Activity!P293="","",Activity!P293)</f>
        <v/>
      </c>
      <c r="P288" t="str">
        <f>IF(Activity!Q293="","",Activity!Q293)</f>
        <v/>
      </c>
      <c r="Q288" t="str">
        <f>IF(Activity!V293="","",Activity!V293)</f>
        <v/>
      </c>
    </row>
    <row r="289" spans="1:17" x14ac:dyDescent="0.3">
      <c r="A289">
        <v>11</v>
      </c>
      <c r="B289" t="str">
        <f t="shared" si="4"/>
        <v/>
      </c>
      <c r="C289" s="11"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37" t="str">
        <f>IF(Activity!P294="","",Activity!P294)</f>
        <v/>
      </c>
      <c r="P289" t="str">
        <f>IF(Activity!Q294="","",Activity!Q294)</f>
        <v/>
      </c>
      <c r="Q289" t="str">
        <f>IF(Activity!V294="","",Activity!V294)</f>
        <v/>
      </c>
    </row>
    <row r="290" spans="1:17" x14ac:dyDescent="0.3">
      <c r="A290">
        <v>11</v>
      </c>
      <c r="B290" t="str">
        <f t="shared" si="4"/>
        <v/>
      </c>
      <c r="C290" s="11"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37" t="str">
        <f>IF(Activity!P295="","",Activity!P295)</f>
        <v/>
      </c>
      <c r="P290" t="str">
        <f>IF(Activity!Q295="","",Activity!Q295)</f>
        <v/>
      </c>
      <c r="Q290" t="str">
        <f>IF(Activity!V295="","",Activity!V295)</f>
        <v/>
      </c>
    </row>
    <row r="291" spans="1:17" x14ac:dyDescent="0.3">
      <c r="A291">
        <v>11</v>
      </c>
      <c r="B291" t="str">
        <f t="shared" si="4"/>
        <v/>
      </c>
      <c r="C291" s="11"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37" t="str">
        <f>IF(Activity!P296="","",Activity!P296)</f>
        <v/>
      </c>
      <c r="P291" t="str">
        <f>IF(Activity!Q296="","",Activity!Q296)</f>
        <v/>
      </c>
      <c r="Q291" t="str">
        <f>IF(Activity!V296="","",Activity!V296)</f>
        <v/>
      </c>
    </row>
    <row r="292" spans="1:17" x14ac:dyDescent="0.3">
      <c r="A292">
        <v>11</v>
      </c>
      <c r="B292" t="str">
        <f t="shared" si="4"/>
        <v/>
      </c>
      <c r="C292" s="11"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37" t="str">
        <f>IF(Activity!P297="","",Activity!P297)</f>
        <v/>
      </c>
      <c r="P292" t="str">
        <f>IF(Activity!Q297="","",Activity!Q297)</f>
        <v/>
      </c>
      <c r="Q292" t="str">
        <f>IF(Activity!V297="","",Activity!V297)</f>
        <v/>
      </c>
    </row>
    <row r="293" spans="1:17" x14ac:dyDescent="0.3">
      <c r="A293">
        <v>11</v>
      </c>
      <c r="B293" t="str">
        <f t="shared" si="4"/>
        <v/>
      </c>
      <c r="C293" s="11"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37" t="str">
        <f>IF(Activity!P298="","",Activity!P298)</f>
        <v/>
      </c>
      <c r="P293" t="str">
        <f>IF(Activity!Q298="","",Activity!Q298)</f>
        <v/>
      </c>
      <c r="Q293" t="str">
        <f>IF(Activity!V298="","",Activity!V298)</f>
        <v/>
      </c>
    </row>
    <row r="294" spans="1:17" x14ac:dyDescent="0.3">
      <c r="A294">
        <v>11</v>
      </c>
      <c r="B294" t="str">
        <f t="shared" si="4"/>
        <v/>
      </c>
      <c r="C294" s="11"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37" t="str">
        <f>IF(Activity!P299="","",Activity!P299)</f>
        <v/>
      </c>
      <c r="P294" t="str">
        <f>IF(Activity!Q299="","",Activity!Q299)</f>
        <v/>
      </c>
      <c r="Q294" t="str">
        <f>IF(Activity!V299="","",Activity!V299)</f>
        <v/>
      </c>
    </row>
    <row r="295" spans="1:17" x14ac:dyDescent="0.3">
      <c r="A295">
        <v>11</v>
      </c>
      <c r="B295" t="str">
        <f t="shared" si="4"/>
        <v/>
      </c>
      <c r="C295" s="11"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37" t="str">
        <f>IF(Activity!P300="","",Activity!P300)</f>
        <v/>
      </c>
      <c r="P295" t="str">
        <f>IF(Activity!Q300="","",Activity!Q300)</f>
        <v/>
      </c>
      <c r="Q295" t="str">
        <f>IF(Activity!V300="","",Activity!V300)</f>
        <v/>
      </c>
    </row>
    <row r="296" spans="1:17" x14ac:dyDescent="0.3">
      <c r="A296">
        <v>11</v>
      </c>
      <c r="B296" t="str">
        <f t="shared" si="4"/>
        <v/>
      </c>
      <c r="C296" s="11"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37" t="str">
        <f>IF(Activity!P301="","",Activity!P301)</f>
        <v/>
      </c>
      <c r="P296" t="str">
        <f>IF(Activity!Q301="","",Activity!Q301)</f>
        <v/>
      </c>
      <c r="Q296" t="str">
        <f>IF(Activity!V301="","",Activity!V301)</f>
        <v/>
      </c>
    </row>
    <row r="297" spans="1:17" x14ac:dyDescent="0.3">
      <c r="A297">
        <v>11</v>
      </c>
      <c r="B297" t="str">
        <f t="shared" si="4"/>
        <v/>
      </c>
      <c r="C297" s="11"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37" t="str">
        <f>IF(Activity!P302="","",Activity!P302)</f>
        <v/>
      </c>
      <c r="P297" t="str">
        <f>IF(Activity!Q302="","",Activity!Q302)</f>
        <v/>
      </c>
      <c r="Q297" t="str">
        <f>IF(Activity!V302="","",Activity!V302)</f>
        <v/>
      </c>
    </row>
    <row r="298" spans="1:17" x14ac:dyDescent="0.3">
      <c r="A298">
        <v>11</v>
      </c>
      <c r="B298" t="str">
        <f t="shared" si="4"/>
        <v/>
      </c>
      <c r="C298" s="11"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37" t="str">
        <f>IF(Activity!P303="","",Activity!P303)</f>
        <v/>
      </c>
      <c r="P298" t="str">
        <f>IF(Activity!Q303="","",Activity!Q303)</f>
        <v/>
      </c>
      <c r="Q298" t="str">
        <f>IF(Activity!V303="","",Activity!V303)</f>
        <v/>
      </c>
    </row>
    <row r="299" spans="1:17" x14ac:dyDescent="0.3">
      <c r="A299">
        <v>11</v>
      </c>
      <c r="B299" t="str">
        <f t="shared" si="4"/>
        <v/>
      </c>
      <c r="C299" s="11"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37" t="str">
        <f>IF(Activity!P304="","",Activity!P304)</f>
        <v/>
      </c>
      <c r="P299" t="str">
        <f>IF(Activity!Q304="","",Activity!Q304)</f>
        <v/>
      </c>
      <c r="Q299" t="str">
        <f>IF(Activity!V304="","",Activity!V304)</f>
        <v/>
      </c>
    </row>
    <row r="300" spans="1:17" x14ac:dyDescent="0.3">
      <c r="A300">
        <v>11</v>
      </c>
      <c r="B300" t="str">
        <f t="shared" si="4"/>
        <v/>
      </c>
      <c r="C300" s="11"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37" t="str">
        <f>IF(Activity!P305="","",Activity!P305)</f>
        <v/>
      </c>
      <c r="P300" t="str">
        <f>IF(Activity!Q305="","",Activity!Q305)</f>
        <v/>
      </c>
      <c r="Q300" t="str">
        <f>IF(Activity!V305="","",Activity!V305)</f>
        <v/>
      </c>
    </row>
    <row r="301" spans="1:17" x14ac:dyDescent="0.3">
      <c r="A301">
        <v>11</v>
      </c>
      <c r="B301" t="str">
        <f t="shared" si="4"/>
        <v/>
      </c>
      <c r="C301" s="11"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37" t="str">
        <f>IF(Activity!P306="","",Activity!P306)</f>
        <v/>
      </c>
      <c r="P301" t="str">
        <f>IF(Activity!Q306="","",Activity!Q306)</f>
        <v/>
      </c>
      <c r="Q301" t="str">
        <f>IF(Activity!V306="","",Activity!V306)</f>
        <v/>
      </c>
    </row>
    <row r="302" spans="1:17" x14ac:dyDescent="0.3">
      <c r="A302">
        <v>11</v>
      </c>
      <c r="B302" t="str">
        <f t="shared" si="4"/>
        <v/>
      </c>
      <c r="C302" s="11"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37" t="str">
        <f>IF(Activity!P307="","",Activity!P307)</f>
        <v/>
      </c>
      <c r="P302" t="str">
        <f>IF(Activity!Q307="","",Activity!Q307)</f>
        <v/>
      </c>
      <c r="Q302" t="str">
        <f>IF(Activity!V307="","",Activity!V307)</f>
        <v/>
      </c>
    </row>
    <row r="303" spans="1:17" x14ac:dyDescent="0.3">
      <c r="A303">
        <v>11</v>
      </c>
      <c r="B303" t="str">
        <f t="shared" si="4"/>
        <v/>
      </c>
      <c r="C303" s="11"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37" t="str">
        <f>IF(Activity!P308="","",Activity!P308)</f>
        <v/>
      </c>
      <c r="P303" t="str">
        <f>IF(Activity!Q308="","",Activity!Q308)</f>
        <v/>
      </c>
      <c r="Q303" t="str">
        <f>IF(Activity!V308="","",Activity!V308)</f>
        <v/>
      </c>
    </row>
    <row r="304" spans="1:17" x14ac:dyDescent="0.3">
      <c r="A304">
        <v>11</v>
      </c>
      <c r="B304" t="str">
        <f t="shared" si="4"/>
        <v/>
      </c>
      <c r="C304" s="11"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37" t="str">
        <f>IF(Activity!P309="","",Activity!P309)</f>
        <v/>
      </c>
      <c r="P304" t="str">
        <f>IF(Activity!Q309="","",Activity!Q309)</f>
        <v/>
      </c>
      <c r="Q304" t="str">
        <f>IF(Activity!V309="","",Activity!V309)</f>
        <v/>
      </c>
    </row>
    <row r="305" spans="1:17" x14ac:dyDescent="0.3">
      <c r="A305">
        <v>11</v>
      </c>
      <c r="B305" t="str">
        <f t="shared" si="4"/>
        <v/>
      </c>
      <c r="C305" s="11"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37" t="str">
        <f>IF(Activity!P310="","",Activity!P310)</f>
        <v/>
      </c>
      <c r="P305" t="str">
        <f>IF(Activity!Q310="","",Activity!Q310)</f>
        <v/>
      </c>
      <c r="Q305" t="str">
        <f>IF(Activity!V310="","",Activity!V310)</f>
        <v/>
      </c>
    </row>
    <row r="306" spans="1:17" x14ac:dyDescent="0.3">
      <c r="A306">
        <v>11</v>
      </c>
      <c r="B306" t="str">
        <f t="shared" si="4"/>
        <v/>
      </c>
      <c r="C306" s="11"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37" t="str">
        <f>IF(Activity!P311="","",Activity!P311)</f>
        <v/>
      </c>
      <c r="P306" t="str">
        <f>IF(Activity!Q311="","",Activity!Q311)</f>
        <v/>
      </c>
      <c r="Q306" t="str">
        <f>IF(Activity!V311="","",Activity!V311)</f>
        <v/>
      </c>
    </row>
    <row r="307" spans="1:17" x14ac:dyDescent="0.3">
      <c r="A307">
        <v>11</v>
      </c>
      <c r="B307" t="str">
        <f t="shared" si="4"/>
        <v/>
      </c>
      <c r="C307" s="11"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37" t="str">
        <f>IF(Activity!P312="","",Activity!P312)</f>
        <v/>
      </c>
      <c r="P307" t="str">
        <f>IF(Activity!Q312="","",Activity!Q312)</f>
        <v/>
      </c>
      <c r="Q307" t="str">
        <f>IF(Activity!V312="","",Activity!V312)</f>
        <v/>
      </c>
    </row>
    <row r="308" spans="1:17" x14ac:dyDescent="0.3">
      <c r="A308">
        <v>11</v>
      </c>
      <c r="B308" t="str">
        <f t="shared" si="4"/>
        <v/>
      </c>
      <c r="C308" s="11"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37" t="str">
        <f>IF(Activity!P313="","",Activity!P313)</f>
        <v/>
      </c>
      <c r="P308" t="str">
        <f>IF(Activity!Q313="","",Activity!Q313)</f>
        <v/>
      </c>
      <c r="Q308" t="str">
        <f>IF(Activity!V313="","",Activity!V313)</f>
        <v/>
      </c>
    </row>
    <row r="309" spans="1:17" x14ac:dyDescent="0.3">
      <c r="A309">
        <v>11</v>
      </c>
      <c r="B309" t="str">
        <f t="shared" si="4"/>
        <v/>
      </c>
      <c r="C309" s="11"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37" t="str">
        <f>IF(Activity!P314="","",Activity!P314)</f>
        <v/>
      </c>
      <c r="P309" t="str">
        <f>IF(Activity!Q314="","",Activity!Q314)</f>
        <v/>
      </c>
      <c r="Q309" t="str">
        <f>IF(Activity!V314="","",Activity!V314)</f>
        <v/>
      </c>
    </row>
    <row r="310" spans="1:17" x14ac:dyDescent="0.3">
      <c r="A310">
        <v>11</v>
      </c>
      <c r="B310" t="str">
        <f t="shared" si="4"/>
        <v/>
      </c>
      <c r="C310" s="11"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37" t="str">
        <f>IF(Activity!P315="","",Activity!P315)</f>
        <v/>
      </c>
      <c r="P310" t="str">
        <f>IF(Activity!Q315="","",Activity!Q315)</f>
        <v/>
      </c>
      <c r="Q310" t="str">
        <f>IF(Activity!V315="","",Activity!V315)</f>
        <v/>
      </c>
    </row>
    <row r="311" spans="1:17" x14ac:dyDescent="0.3">
      <c r="A311">
        <v>11</v>
      </c>
      <c r="B311" t="str">
        <f t="shared" si="4"/>
        <v/>
      </c>
      <c r="C311" s="11"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37" t="str">
        <f>IF(Activity!P316="","",Activity!P316)</f>
        <v/>
      </c>
      <c r="P311" t="str">
        <f>IF(Activity!Q316="","",Activity!Q316)</f>
        <v/>
      </c>
      <c r="Q311" t="str">
        <f>IF(Activity!V316="","",Activity!V316)</f>
        <v/>
      </c>
    </row>
    <row r="312" spans="1:17" x14ac:dyDescent="0.3">
      <c r="A312">
        <v>11</v>
      </c>
      <c r="B312" t="str">
        <f t="shared" si="4"/>
        <v/>
      </c>
      <c r="C312" s="11"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37" t="str">
        <f>IF(Activity!P317="","",Activity!P317)</f>
        <v/>
      </c>
      <c r="P312" t="str">
        <f>IF(Activity!Q317="","",Activity!Q317)</f>
        <v/>
      </c>
      <c r="Q312" t="str">
        <f>IF(Activity!V317="","",Activity!V317)</f>
        <v/>
      </c>
    </row>
    <row r="313" spans="1:17" x14ac:dyDescent="0.3">
      <c r="A313">
        <v>11</v>
      </c>
      <c r="B313" t="str">
        <f t="shared" si="4"/>
        <v/>
      </c>
      <c r="C313" s="11"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37" t="str">
        <f>IF(Activity!P318="","",Activity!P318)</f>
        <v/>
      </c>
      <c r="P313" t="str">
        <f>IF(Activity!Q318="","",Activity!Q318)</f>
        <v/>
      </c>
      <c r="Q313" t="str">
        <f>IF(Activity!V318="","",Activity!V318)</f>
        <v/>
      </c>
    </row>
    <row r="314" spans="1:17" x14ac:dyDescent="0.3">
      <c r="A314">
        <v>11</v>
      </c>
      <c r="B314" t="str">
        <f t="shared" si="4"/>
        <v/>
      </c>
      <c r="C314" s="11"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37" t="str">
        <f>IF(Activity!P319="","",Activity!P319)</f>
        <v/>
      </c>
      <c r="P314" t="str">
        <f>IF(Activity!Q319="","",Activity!Q319)</f>
        <v/>
      </c>
      <c r="Q314" t="str">
        <f>IF(Activity!V319="","",Activity!V319)</f>
        <v/>
      </c>
    </row>
    <row r="315" spans="1:17" x14ac:dyDescent="0.3">
      <c r="A315">
        <v>11</v>
      </c>
      <c r="B315" t="str">
        <f t="shared" si="4"/>
        <v/>
      </c>
      <c r="C315" s="11"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37" t="str">
        <f>IF(Activity!P320="","",Activity!P320)</f>
        <v/>
      </c>
      <c r="P315" t="str">
        <f>IF(Activity!Q320="","",Activity!Q320)</f>
        <v/>
      </c>
      <c r="Q315" t="str">
        <f>IF(Activity!V320="","",Activity!V320)</f>
        <v/>
      </c>
    </row>
    <row r="316" spans="1:17" x14ac:dyDescent="0.3">
      <c r="A316">
        <v>11</v>
      </c>
      <c r="B316" t="str">
        <f t="shared" si="4"/>
        <v/>
      </c>
      <c r="C316" s="11"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37" t="str">
        <f>IF(Activity!P321="","",Activity!P321)</f>
        <v/>
      </c>
      <c r="P316" t="str">
        <f>IF(Activity!Q321="","",Activity!Q321)</f>
        <v/>
      </c>
      <c r="Q316" t="str">
        <f>IF(Activity!V321="","",Activity!V321)</f>
        <v/>
      </c>
    </row>
    <row r="317" spans="1:17" x14ac:dyDescent="0.3">
      <c r="A317">
        <v>11</v>
      </c>
      <c r="B317" t="str">
        <f t="shared" si="4"/>
        <v/>
      </c>
      <c r="C317" s="11"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37" t="str">
        <f>IF(Activity!P322="","",Activity!P322)</f>
        <v/>
      </c>
      <c r="P317" t="str">
        <f>IF(Activity!Q322="","",Activity!Q322)</f>
        <v/>
      </c>
      <c r="Q317" t="str">
        <f>IF(Activity!V322="","",Activity!V322)</f>
        <v/>
      </c>
    </row>
    <row r="318" spans="1:17" x14ac:dyDescent="0.3">
      <c r="A318">
        <v>11</v>
      </c>
      <c r="B318" t="str">
        <f t="shared" si="4"/>
        <v/>
      </c>
      <c r="C318" s="11"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37" t="str">
        <f>IF(Activity!P323="","",Activity!P323)</f>
        <v/>
      </c>
      <c r="P318" t="str">
        <f>IF(Activity!Q323="","",Activity!Q323)</f>
        <v/>
      </c>
      <c r="Q318" t="str">
        <f>IF(Activity!V323="","",Activity!V323)</f>
        <v/>
      </c>
    </row>
    <row r="319" spans="1:17" x14ac:dyDescent="0.3">
      <c r="A319">
        <v>11</v>
      </c>
      <c r="B319" t="str">
        <f t="shared" si="4"/>
        <v/>
      </c>
      <c r="C319" s="11"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37" t="str">
        <f>IF(Activity!P324="","",Activity!P324)</f>
        <v/>
      </c>
      <c r="P319" t="str">
        <f>IF(Activity!Q324="","",Activity!Q324)</f>
        <v/>
      </c>
      <c r="Q319" t="str">
        <f>IF(Activity!V324="","",Activity!V324)</f>
        <v/>
      </c>
    </row>
    <row r="320" spans="1:17" x14ac:dyDescent="0.3">
      <c r="A320">
        <v>11</v>
      </c>
      <c r="B320" t="str">
        <f t="shared" si="4"/>
        <v/>
      </c>
      <c r="C320" s="11"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37" t="str">
        <f>IF(Activity!P325="","",Activity!P325)</f>
        <v/>
      </c>
      <c r="P320" t="str">
        <f>IF(Activity!Q325="","",Activity!Q325)</f>
        <v/>
      </c>
      <c r="Q320" t="str">
        <f>IF(Activity!V325="","",Activity!V325)</f>
        <v/>
      </c>
    </row>
    <row r="321" spans="1:17" x14ac:dyDescent="0.3">
      <c r="A321">
        <v>11</v>
      </c>
      <c r="B321" t="str">
        <f t="shared" si="4"/>
        <v/>
      </c>
      <c r="C321" s="11"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37" t="str">
        <f>IF(Activity!P326="","",Activity!P326)</f>
        <v/>
      </c>
      <c r="P321" t="str">
        <f>IF(Activity!Q326="","",Activity!Q326)</f>
        <v/>
      </c>
      <c r="Q321" t="str">
        <f>IF(Activity!V326="","",Activity!V326)</f>
        <v/>
      </c>
    </row>
    <row r="322" spans="1:17" x14ac:dyDescent="0.3">
      <c r="A322">
        <v>11</v>
      </c>
      <c r="B322" t="str">
        <f t="shared" si="4"/>
        <v/>
      </c>
      <c r="C322" s="11"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37" t="str">
        <f>IF(Activity!P327="","",Activity!P327)</f>
        <v/>
      </c>
      <c r="P322" t="str">
        <f>IF(Activity!Q327="","",Activity!Q327)</f>
        <v/>
      </c>
      <c r="Q322" t="str">
        <f>IF(Activity!V327="","",Activity!V327)</f>
        <v/>
      </c>
    </row>
    <row r="323" spans="1:17" x14ac:dyDescent="0.3">
      <c r="A323">
        <v>11</v>
      </c>
      <c r="B323" t="str">
        <f t="shared" si="4"/>
        <v/>
      </c>
      <c r="C323" s="11"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37" t="str">
        <f>IF(Activity!P328="","",Activity!P328)</f>
        <v/>
      </c>
      <c r="P323" t="str">
        <f>IF(Activity!Q328="","",Activity!Q328)</f>
        <v/>
      </c>
      <c r="Q323" t="str">
        <f>IF(Activity!V328="","",Activity!V328)</f>
        <v/>
      </c>
    </row>
    <row r="324" spans="1:17" x14ac:dyDescent="0.3">
      <c r="A324">
        <v>11</v>
      </c>
      <c r="B324" t="str">
        <f t="shared" si="4"/>
        <v/>
      </c>
      <c r="C324" s="11"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37" t="str">
        <f>IF(Activity!P329="","",Activity!P329)</f>
        <v/>
      </c>
      <c r="P324" t="str">
        <f>IF(Activity!Q329="","",Activity!Q329)</f>
        <v/>
      </c>
      <c r="Q324" t="str">
        <f>IF(Activity!V329="","",Activity!V329)</f>
        <v/>
      </c>
    </row>
    <row r="325" spans="1:17" x14ac:dyDescent="0.3">
      <c r="A325">
        <v>11</v>
      </c>
      <c r="B325" t="str">
        <f t="shared" si="4"/>
        <v/>
      </c>
      <c r="C325" s="11"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37" t="str">
        <f>IF(Activity!P330="","",Activity!P330)</f>
        <v/>
      </c>
      <c r="P325" t="str">
        <f>IF(Activity!Q330="","",Activity!Q330)</f>
        <v/>
      </c>
      <c r="Q325" t="str">
        <f>IF(Activity!V330="","",Activity!V330)</f>
        <v/>
      </c>
    </row>
    <row r="326" spans="1:17" x14ac:dyDescent="0.3">
      <c r="A326">
        <v>11</v>
      </c>
      <c r="B326" t="str">
        <f t="shared" si="4"/>
        <v/>
      </c>
      <c r="C326" s="11"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37" t="str">
        <f>IF(Activity!P331="","",Activity!P331)</f>
        <v/>
      </c>
      <c r="P326" t="str">
        <f>IF(Activity!Q331="","",Activity!Q331)</f>
        <v/>
      </c>
      <c r="Q326" t="str">
        <f>IF(Activity!V331="","",Activity!V331)</f>
        <v/>
      </c>
    </row>
    <row r="327" spans="1:17" x14ac:dyDescent="0.3">
      <c r="A327">
        <v>11</v>
      </c>
      <c r="B327" t="str">
        <f t="shared" ref="B327:B390" si="5">IF(C327="","",B$1)</f>
        <v/>
      </c>
      <c r="C327" s="11"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37" t="str">
        <f>IF(Activity!P332="","",Activity!P332)</f>
        <v/>
      </c>
      <c r="P327" t="str">
        <f>IF(Activity!Q332="","",Activity!Q332)</f>
        <v/>
      </c>
      <c r="Q327" t="str">
        <f>IF(Activity!V332="","",Activity!V332)</f>
        <v/>
      </c>
    </row>
    <row r="328" spans="1:17" x14ac:dyDescent="0.3">
      <c r="A328">
        <v>11</v>
      </c>
      <c r="B328" t="str">
        <f t="shared" si="5"/>
        <v/>
      </c>
      <c r="C328" s="11"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37" t="str">
        <f>IF(Activity!P333="","",Activity!P333)</f>
        <v/>
      </c>
      <c r="P328" t="str">
        <f>IF(Activity!Q333="","",Activity!Q333)</f>
        <v/>
      </c>
      <c r="Q328" t="str">
        <f>IF(Activity!V333="","",Activity!V333)</f>
        <v/>
      </c>
    </row>
    <row r="329" spans="1:17" x14ac:dyDescent="0.3">
      <c r="A329">
        <v>11</v>
      </c>
      <c r="B329" t="str">
        <f t="shared" si="5"/>
        <v/>
      </c>
      <c r="C329" s="11"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37" t="str">
        <f>IF(Activity!P334="","",Activity!P334)</f>
        <v/>
      </c>
      <c r="P329" t="str">
        <f>IF(Activity!Q334="","",Activity!Q334)</f>
        <v/>
      </c>
      <c r="Q329" t="str">
        <f>IF(Activity!V334="","",Activity!V334)</f>
        <v/>
      </c>
    </row>
    <row r="330" spans="1:17" x14ac:dyDescent="0.3">
      <c r="A330">
        <v>11</v>
      </c>
      <c r="B330" t="str">
        <f t="shared" si="5"/>
        <v/>
      </c>
      <c r="C330" s="11"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37" t="str">
        <f>IF(Activity!P335="","",Activity!P335)</f>
        <v/>
      </c>
      <c r="P330" t="str">
        <f>IF(Activity!Q335="","",Activity!Q335)</f>
        <v/>
      </c>
      <c r="Q330" t="str">
        <f>IF(Activity!V335="","",Activity!V335)</f>
        <v/>
      </c>
    </row>
    <row r="331" spans="1:17" x14ac:dyDescent="0.3">
      <c r="A331">
        <v>11</v>
      </c>
      <c r="B331" t="str">
        <f t="shared" si="5"/>
        <v/>
      </c>
      <c r="C331" s="11"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37" t="str">
        <f>IF(Activity!P336="","",Activity!P336)</f>
        <v/>
      </c>
      <c r="P331" t="str">
        <f>IF(Activity!Q336="","",Activity!Q336)</f>
        <v/>
      </c>
      <c r="Q331" t="str">
        <f>IF(Activity!V336="","",Activity!V336)</f>
        <v/>
      </c>
    </row>
    <row r="332" spans="1:17" x14ac:dyDescent="0.3">
      <c r="A332">
        <v>11</v>
      </c>
      <c r="B332" t="str">
        <f t="shared" si="5"/>
        <v/>
      </c>
      <c r="C332" s="11"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37" t="str">
        <f>IF(Activity!P337="","",Activity!P337)</f>
        <v/>
      </c>
      <c r="P332" t="str">
        <f>IF(Activity!Q337="","",Activity!Q337)</f>
        <v/>
      </c>
      <c r="Q332" t="str">
        <f>IF(Activity!V337="","",Activity!V337)</f>
        <v/>
      </c>
    </row>
    <row r="333" spans="1:17" x14ac:dyDescent="0.3">
      <c r="A333">
        <v>11</v>
      </c>
      <c r="B333" t="str">
        <f t="shared" si="5"/>
        <v/>
      </c>
      <c r="C333" s="11"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37" t="str">
        <f>IF(Activity!P338="","",Activity!P338)</f>
        <v/>
      </c>
      <c r="P333" t="str">
        <f>IF(Activity!Q338="","",Activity!Q338)</f>
        <v/>
      </c>
      <c r="Q333" t="str">
        <f>IF(Activity!V338="","",Activity!V338)</f>
        <v/>
      </c>
    </row>
    <row r="334" spans="1:17" x14ac:dyDescent="0.3">
      <c r="A334">
        <v>11</v>
      </c>
      <c r="B334" t="str">
        <f t="shared" si="5"/>
        <v/>
      </c>
      <c r="C334" s="11"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37" t="str">
        <f>IF(Activity!P339="","",Activity!P339)</f>
        <v/>
      </c>
      <c r="P334" t="str">
        <f>IF(Activity!Q339="","",Activity!Q339)</f>
        <v/>
      </c>
      <c r="Q334" t="str">
        <f>IF(Activity!V339="","",Activity!V339)</f>
        <v/>
      </c>
    </row>
    <row r="335" spans="1:17" x14ac:dyDescent="0.3">
      <c r="A335">
        <v>11</v>
      </c>
      <c r="B335" t="str">
        <f t="shared" si="5"/>
        <v/>
      </c>
      <c r="C335" s="11"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37" t="str">
        <f>IF(Activity!P340="","",Activity!P340)</f>
        <v/>
      </c>
      <c r="P335" t="str">
        <f>IF(Activity!Q340="","",Activity!Q340)</f>
        <v/>
      </c>
      <c r="Q335" t="str">
        <f>IF(Activity!V340="","",Activity!V340)</f>
        <v/>
      </c>
    </row>
    <row r="336" spans="1:17" x14ac:dyDescent="0.3">
      <c r="A336">
        <v>11</v>
      </c>
      <c r="B336" t="str">
        <f t="shared" si="5"/>
        <v/>
      </c>
      <c r="C336" s="11"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37" t="str">
        <f>IF(Activity!P341="","",Activity!P341)</f>
        <v/>
      </c>
      <c r="P336" t="str">
        <f>IF(Activity!Q341="","",Activity!Q341)</f>
        <v/>
      </c>
      <c r="Q336" t="str">
        <f>IF(Activity!V341="","",Activity!V341)</f>
        <v/>
      </c>
    </row>
    <row r="337" spans="1:17" x14ac:dyDescent="0.3">
      <c r="A337">
        <v>11</v>
      </c>
      <c r="B337" t="str">
        <f t="shared" si="5"/>
        <v/>
      </c>
      <c r="C337" s="11"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37" t="str">
        <f>IF(Activity!P342="","",Activity!P342)</f>
        <v/>
      </c>
      <c r="P337" t="str">
        <f>IF(Activity!Q342="","",Activity!Q342)</f>
        <v/>
      </c>
      <c r="Q337" t="str">
        <f>IF(Activity!V342="","",Activity!V342)</f>
        <v/>
      </c>
    </row>
    <row r="338" spans="1:17" x14ac:dyDescent="0.3">
      <c r="A338">
        <v>11</v>
      </c>
      <c r="B338" t="str">
        <f t="shared" si="5"/>
        <v/>
      </c>
      <c r="C338" s="11"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37" t="str">
        <f>IF(Activity!P343="","",Activity!P343)</f>
        <v/>
      </c>
      <c r="P338" t="str">
        <f>IF(Activity!Q343="","",Activity!Q343)</f>
        <v/>
      </c>
      <c r="Q338" t="str">
        <f>IF(Activity!V343="","",Activity!V343)</f>
        <v/>
      </c>
    </row>
    <row r="339" spans="1:17" x14ac:dyDescent="0.3">
      <c r="A339">
        <v>11</v>
      </c>
      <c r="B339" t="str">
        <f t="shared" si="5"/>
        <v/>
      </c>
      <c r="C339" s="11"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37" t="str">
        <f>IF(Activity!P344="","",Activity!P344)</f>
        <v/>
      </c>
      <c r="P339" t="str">
        <f>IF(Activity!Q344="","",Activity!Q344)</f>
        <v/>
      </c>
      <c r="Q339" t="str">
        <f>IF(Activity!V344="","",Activity!V344)</f>
        <v/>
      </c>
    </row>
    <row r="340" spans="1:17" x14ac:dyDescent="0.3">
      <c r="A340">
        <v>11</v>
      </c>
      <c r="B340" t="str">
        <f t="shared" si="5"/>
        <v/>
      </c>
      <c r="C340" s="11"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37" t="str">
        <f>IF(Activity!P345="","",Activity!P345)</f>
        <v/>
      </c>
      <c r="P340" t="str">
        <f>IF(Activity!Q345="","",Activity!Q345)</f>
        <v/>
      </c>
      <c r="Q340" t="str">
        <f>IF(Activity!V345="","",Activity!V345)</f>
        <v/>
      </c>
    </row>
    <row r="341" spans="1:17" x14ac:dyDescent="0.3">
      <c r="A341">
        <v>11</v>
      </c>
      <c r="B341" t="str">
        <f t="shared" si="5"/>
        <v/>
      </c>
      <c r="C341" s="11"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37" t="str">
        <f>IF(Activity!P346="","",Activity!P346)</f>
        <v/>
      </c>
      <c r="P341" t="str">
        <f>IF(Activity!Q346="","",Activity!Q346)</f>
        <v/>
      </c>
      <c r="Q341" t="str">
        <f>IF(Activity!V346="","",Activity!V346)</f>
        <v/>
      </c>
    </row>
    <row r="342" spans="1:17" x14ac:dyDescent="0.3">
      <c r="A342">
        <v>11</v>
      </c>
      <c r="B342" t="str">
        <f t="shared" si="5"/>
        <v/>
      </c>
      <c r="C342" s="11"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37" t="str">
        <f>IF(Activity!P347="","",Activity!P347)</f>
        <v/>
      </c>
      <c r="P342" t="str">
        <f>IF(Activity!Q347="","",Activity!Q347)</f>
        <v/>
      </c>
      <c r="Q342" t="str">
        <f>IF(Activity!V347="","",Activity!V347)</f>
        <v/>
      </c>
    </row>
    <row r="343" spans="1:17" x14ac:dyDescent="0.3">
      <c r="A343">
        <v>11</v>
      </c>
      <c r="B343" t="str">
        <f t="shared" si="5"/>
        <v/>
      </c>
      <c r="C343" s="11"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37" t="str">
        <f>IF(Activity!P348="","",Activity!P348)</f>
        <v/>
      </c>
      <c r="P343" t="str">
        <f>IF(Activity!Q348="","",Activity!Q348)</f>
        <v/>
      </c>
      <c r="Q343" t="str">
        <f>IF(Activity!V348="","",Activity!V348)</f>
        <v/>
      </c>
    </row>
    <row r="344" spans="1:17" x14ac:dyDescent="0.3">
      <c r="A344">
        <v>11</v>
      </c>
      <c r="B344" t="str">
        <f t="shared" si="5"/>
        <v/>
      </c>
      <c r="C344" s="11"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37" t="str">
        <f>IF(Activity!P349="","",Activity!P349)</f>
        <v/>
      </c>
      <c r="P344" t="str">
        <f>IF(Activity!Q349="","",Activity!Q349)</f>
        <v/>
      </c>
      <c r="Q344" t="str">
        <f>IF(Activity!V349="","",Activity!V349)</f>
        <v/>
      </c>
    </row>
    <row r="345" spans="1:17" x14ac:dyDescent="0.3">
      <c r="A345">
        <v>11</v>
      </c>
      <c r="B345" t="str">
        <f t="shared" si="5"/>
        <v/>
      </c>
      <c r="C345" s="11"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37" t="str">
        <f>IF(Activity!P350="","",Activity!P350)</f>
        <v/>
      </c>
      <c r="P345" t="str">
        <f>IF(Activity!Q350="","",Activity!Q350)</f>
        <v/>
      </c>
      <c r="Q345" t="str">
        <f>IF(Activity!V350="","",Activity!V350)</f>
        <v/>
      </c>
    </row>
    <row r="346" spans="1:17" x14ac:dyDescent="0.3">
      <c r="A346">
        <v>11</v>
      </c>
      <c r="B346" t="str">
        <f t="shared" si="5"/>
        <v/>
      </c>
      <c r="C346" s="11"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37" t="str">
        <f>IF(Activity!P351="","",Activity!P351)</f>
        <v/>
      </c>
      <c r="P346" t="str">
        <f>IF(Activity!Q351="","",Activity!Q351)</f>
        <v/>
      </c>
      <c r="Q346" t="str">
        <f>IF(Activity!V351="","",Activity!V351)</f>
        <v/>
      </c>
    </row>
    <row r="347" spans="1:17" x14ac:dyDescent="0.3">
      <c r="A347">
        <v>11</v>
      </c>
      <c r="B347" t="str">
        <f t="shared" si="5"/>
        <v/>
      </c>
      <c r="C347" s="11"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37" t="str">
        <f>IF(Activity!P352="","",Activity!P352)</f>
        <v/>
      </c>
      <c r="P347" t="str">
        <f>IF(Activity!Q352="","",Activity!Q352)</f>
        <v/>
      </c>
      <c r="Q347" t="str">
        <f>IF(Activity!V352="","",Activity!V352)</f>
        <v/>
      </c>
    </row>
    <row r="348" spans="1:17" x14ac:dyDescent="0.3">
      <c r="A348">
        <v>11</v>
      </c>
      <c r="B348" t="str">
        <f t="shared" si="5"/>
        <v/>
      </c>
      <c r="C348" s="11"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37" t="str">
        <f>IF(Activity!P353="","",Activity!P353)</f>
        <v/>
      </c>
      <c r="P348" t="str">
        <f>IF(Activity!Q353="","",Activity!Q353)</f>
        <v/>
      </c>
      <c r="Q348" t="str">
        <f>IF(Activity!V353="","",Activity!V353)</f>
        <v/>
      </c>
    </row>
    <row r="349" spans="1:17" x14ac:dyDescent="0.3">
      <c r="A349">
        <v>11</v>
      </c>
      <c r="B349" t="str">
        <f t="shared" si="5"/>
        <v/>
      </c>
      <c r="C349" s="11"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37" t="str">
        <f>IF(Activity!P354="","",Activity!P354)</f>
        <v/>
      </c>
      <c r="P349" t="str">
        <f>IF(Activity!Q354="","",Activity!Q354)</f>
        <v/>
      </c>
      <c r="Q349" t="str">
        <f>IF(Activity!V354="","",Activity!V354)</f>
        <v/>
      </c>
    </row>
    <row r="350" spans="1:17" x14ac:dyDescent="0.3">
      <c r="A350">
        <v>11</v>
      </c>
      <c r="B350" t="str">
        <f t="shared" si="5"/>
        <v/>
      </c>
      <c r="C350" s="11"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37" t="str">
        <f>IF(Activity!P355="","",Activity!P355)</f>
        <v/>
      </c>
      <c r="P350" t="str">
        <f>IF(Activity!Q355="","",Activity!Q355)</f>
        <v/>
      </c>
      <c r="Q350" t="str">
        <f>IF(Activity!V355="","",Activity!V355)</f>
        <v/>
      </c>
    </row>
    <row r="351" spans="1:17" x14ac:dyDescent="0.3">
      <c r="A351">
        <v>11</v>
      </c>
      <c r="B351" t="str">
        <f t="shared" si="5"/>
        <v/>
      </c>
      <c r="C351" s="11"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37" t="str">
        <f>IF(Activity!P356="","",Activity!P356)</f>
        <v/>
      </c>
      <c r="P351" t="str">
        <f>IF(Activity!Q356="","",Activity!Q356)</f>
        <v/>
      </c>
      <c r="Q351" t="str">
        <f>IF(Activity!V356="","",Activity!V356)</f>
        <v/>
      </c>
    </row>
    <row r="352" spans="1:17" x14ac:dyDescent="0.3">
      <c r="A352">
        <v>11</v>
      </c>
      <c r="B352" t="str">
        <f t="shared" si="5"/>
        <v/>
      </c>
      <c r="C352" s="11"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37" t="str">
        <f>IF(Activity!P357="","",Activity!P357)</f>
        <v/>
      </c>
      <c r="P352" t="str">
        <f>IF(Activity!Q357="","",Activity!Q357)</f>
        <v/>
      </c>
      <c r="Q352" t="str">
        <f>IF(Activity!V357="","",Activity!V357)</f>
        <v/>
      </c>
    </row>
    <row r="353" spans="1:17" x14ac:dyDescent="0.3">
      <c r="A353">
        <v>11</v>
      </c>
      <c r="B353" t="str">
        <f t="shared" si="5"/>
        <v/>
      </c>
      <c r="C353" s="11"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37" t="str">
        <f>IF(Activity!P358="","",Activity!P358)</f>
        <v/>
      </c>
      <c r="P353" t="str">
        <f>IF(Activity!Q358="","",Activity!Q358)</f>
        <v/>
      </c>
      <c r="Q353" t="str">
        <f>IF(Activity!V358="","",Activity!V358)</f>
        <v/>
      </c>
    </row>
    <row r="354" spans="1:17" x14ac:dyDescent="0.3">
      <c r="A354">
        <v>11</v>
      </c>
      <c r="B354" t="str">
        <f t="shared" si="5"/>
        <v/>
      </c>
      <c r="C354" s="11"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37" t="str">
        <f>IF(Activity!P359="","",Activity!P359)</f>
        <v/>
      </c>
      <c r="P354" t="str">
        <f>IF(Activity!Q359="","",Activity!Q359)</f>
        <v/>
      </c>
      <c r="Q354" t="str">
        <f>IF(Activity!V359="","",Activity!V359)</f>
        <v/>
      </c>
    </row>
    <row r="355" spans="1:17" x14ac:dyDescent="0.3">
      <c r="A355">
        <v>11</v>
      </c>
      <c r="B355" t="str">
        <f t="shared" si="5"/>
        <v/>
      </c>
      <c r="C355" s="11"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37" t="str">
        <f>IF(Activity!P360="","",Activity!P360)</f>
        <v/>
      </c>
      <c r="P355" t="str">
        <f>IF(Activity!Q360="","",Activity!Q360)</f>
        <v/>
      </c>
      <c r="Q355" t="str">
        <f>IF(Activity!V360="","",Activity!V360)</f>
        <v/>
      </c>
    </row>
    <row r="356" spans="1:17" x14ac:dyDescent="0.3">
      <c r="A356">
        <v>11</v>
      </c>
      <c r="B356" t="str">
        <f t="shared" si="5"/>
        <v/>
      </c>
      <c r="C356" s="11"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37" t="str">
        <f>IF(Activity!P361="","",Activity!P361)</f>
        <v/>
      </c>
      <c r="P356" t="str">
        <f>IF(Activity!Q361="","",Activity!Q361)</f>
        <v/>
      </c>
      <c r="Q356" t="str">
        <f>IF(Activity!V361="","",Activity!V361)</f>
        <v/>
      </c>
    </row>
    <row r="357" spans="1:17" x14ac:dyDescent="0.3">
      <c r="A357">
        <v>11</v>
      </c>
      <c r="B357" t="str">
        <f t="shared" si="5"/>
        <v/>
      </c>
      <c r="C357" s="11"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37" t="str">
        <f>IF(Activity!P362="","",Activity!P362)</f>
        <v/>
      </c>
      <c r="P357" t="str">
        <f>IF(Activity!Q362="","",Activity!Q362)</f>
        <v/>
      </c>
      <c r="Q357" t="str">
        <f>IF(Activity!V362="","",Activity!V362)</f>
        <v/>
      </c>
    </row>
    <row r="358" spans="1:17" x14ac:dyDescent="0.3">
      <c r="A358">
        <v>11</v>
      </c>
      <c r="B358" t="str">
        <f t="shared" si="5"/>
        <v/>
      </c>
      <c r="C358" s="11"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37" t="str">
        <f>IF(Activity!P363="","",Activity!P363)</f>
        <v/>
      </c>
      <c r="P358" t="str">
        <f>IF(Activity!Q363="","",Activity!Q363)</f>
        <v/>
      </c>
      <c r="Q358" t="str">
        <f>IF(Activity!V363="","",Activity!V363)</f>
        <v/>
      </c>
    </row>
    <row r="359" spans="1:17" x14ac:dyDescent="0.3">
      <c r="A359">
        <v>11</v>
      </c>
      <c r="B359" t="str">
        <f t="shared" si="5"/>
        <v/>
      </c>
      <c r="C359" s="11"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37" t="str">
        <f>IF(Activity!P364="","",Activity!P364)</f>
        <v/>
      </c>
      <c r="P359" t="str">
        <f>IF(Activity!Q364="","",Activity!Q364)</f>
        <v/>
      </c>
      <c r="Q359" t="str">
        <f>IF(Activity!V364="","",Activity!V364)</f>
        <v/>
      </c>
    </row>
    <row r="360" spans="1:17" x14ac:dyDescent="0.3">
      <c r="A360">
        <v>11</v>
      </c>
      <c r="B360" t="str">
        <f t="shared" si="5"/>
        <v/>
      </c>
      <c r="C360" s="11"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37" t="str">
        <f>IF(Activity!P365="","",Activity!P365)</f>
        <v/>
      </c>
      <c r="P360" t="str">
        <f>IF(Activity!Q365="","",Activity!Q365)</f>
        <v/>
      </c>
      <c r="Q360" t="str">
        <f>IF(Activity!V365="","",Activity!V365)</f>
        <v/>
      </c>
    </row>
    <row r="361" spans="1:17" x14ac:dyDescent="0.3">
      <c r="A361">
        <v>11</v>
      </c>
      <c r="B361" t="str">
        <f t="shared" si="5"/>
        <v/>
      </c>
      <c r="C361" s="11"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37" t="str">
        <f>IF(Activity!P366="","",Activity!P366)</f>
        <v/>
      </c>
      <c r="P361" t="str">
        <f>IF(Activity!Q366="","",Activity!Q366)</f>
        <v/>
      </c>
      <c r="Q361" t="str">
        <f>IF(Activity!V366="","",Activity!V366)</f>
        <v/>
      </c>
    </row>
    <row r="362" spans="1:17" x14ac:dyDescent="0.3">
      <c r="A362">
        <v>11</v>
      </c>
      <c r="B362" t="str">
        <f t="shared" si="5"/>
        <v/>
      </c>
      <c r="C362" s="11"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37" t="str">
        <f>IF(Activity!P367="","",Activity!P367)</f>
        <v/>
      </c>
      <c r="P362" t="str">
        <f>IF(Activity!Q367="","",Activity!Q367)</f>
        <v/>
      </c>
      <c r="Q362" t="str">
        <f>IF(Activity!V367="","",Activity!V367)</f>
        <v/>
      </c>
    </row>
    <row r="363" spans="1:17" x14ac:dyDescent="0.3">
      <c r="A363">
        <v>11</v>
      </c>
      <c r="B363" t="str">
        <f t="shared" si="5"/>
        <v/>
      </c>
      <c r="C363" s="11"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37" t="str">
        <f>IF(Activity!P368="","",Activity!P368)</f>
        <v/>
      </c>
      <c r="P363" t="str">
        <f>IF(Activity!Q368="","",Activity!Q368)</f>
        <v/>
      </c>
      <c r="Q363" t="str">
        <f>IF(Activity!V368="","",Activity!V368)</f>
        <v/>
      </c>
    </row>
    <row r="364" spans="1:17" x14ac:dyDescent="0.3">
      <c r="A364">
        <v>11</v>
      </c>
      <c r="B364" t="str">
        <f t="shared" si="5"/>
        <v/>
      </c>
      <c r="C364" s="11"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37" t="str">
        <f>IF(Activity!P369="","",Activity!P369)</f>
        <v/>
      </c>
      <c r="P364" t="str">
        <f>IF(Activity!Q369="","",Activity!Q369)</f>
        <v/>
      </c>
      <c r="Q364" t="str">
        <f>IF(Activity!V369="","",Activity!V369)</f>
        <v/>
      </c>
    </row>
    <row r="365" spans="1:17" x14ac:dyDescent="0.3">
      <c r="A365">
        <v>11</v>
      </c>
      <c r="B365" t="str">
        <f t="shared" si="5"/>
        <v/>
      </c>
      <c r="C365" s="11"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37" t="str">
        <f>IF(Activity!P370="","",Activity!P370)</f>
        <v/>
      </c>
      <c r="P365" t="str">
        <f>IF(Activity!Q370="","",Activity!Q370)</f>
        <v/>
      </c>
      <c r="Q365" t="str">
        <f>IF(Activity!V370="","",Activity!V370)</f>
        <v/>
      </c>
    </row>
    <row r="366" spans="1:17" x14ac:dyDescent="0.3">
      <c r="A366">
        <v>11</v>
      </c>
      <c r="B366" t="str">
        <f t="shared" si="5"/>
        <v/>
      </c>
      <c r="C366" s="11"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37" t="str">
        <f>IF(Activity!P371="","",Activity!P371)</f>
        <v/>
      </c>
      <c r="P366" t="str">
        <f>IF(Activity!Q371="","",Activity!Q371)</f>
        <v/>
      </c>
      <c r="Q366" t="str">
        <f>IF(Activity!V371="","",Activity!V371)</f>
        <v/>
      </c>
    </row>
    <row r="367" spans="1:17" x14ac:dyDescent="0.3">
      <c r="A367">
        <v>11</v>
      </c>
      <c r="B367" t="str">
        <f t="shared" si="5"/>
        <v/>
      </c>
      <c r="C367" s="11"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37" t="str">
        <f>IF(Activity!P372="","",Activity!P372)</f>
        <v/>
      </c>
      <c r="P367" t="str">
        <f>IF(Activity!Q372="","",Activity!Q372)</f>
        <v/>
      </c>
      <c r="Q367" t="str">
        <f>IF(Activity!V372="","",Activity!V372)</f>
        <v/>
      </c>
    </row>
    <row r="368" spans="1:17" x14ac:dyDescent="0.3">
      <c r="A368">
        <v>11</v>
      </c>
      <c r="B368" t="str">
        <f t="shared" si="5"/>
        <v/>
      </c>
      <c r="C368" s="11"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37" t="str">
        <f>IF(Activity!P373="","",Activity!P373)</f>
        <v/>
      </c>
      <c r="P368" t="str">
        <f>IF(Activity!Q373="","",Activity!Q373)</f>
        <v/>
      </c>
      <c r="Q368" t="str">
        <f>IF(Activity!V373="","",Activity!V373)</f>
        <v/>
      </c>
    </row>
    <row r="369" spans="1:17" x14ac:dyDescent="0.3">
      <c r="A369">
        <v>11</v>
      </c>
      <c r="B369" t="str">
        <f t="shared" si="5"/>
        <v/>
      </c>
      <c r="C369" s="11"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37" t="str">
        <f>IF(Activity!P374="","",Activity!P374)</f>
        <v/>
      </c>
      <c r="P369" t="str">
        <f>IF(Activity!Q374="","",Activity!Q374)</f>
        <v/>
      </c>
      <c r="Q369" t="str">
        <f>IF(Activity!V374="","",Activity!V374)</f>
        <v/>
      </c>
    </row>
    <row r="370" spans="1:17" x14ac:dyDescent="0.3">
      <c r="A370">
        <v>11</v>
      </c>
      <c r="B370" t="str">
        <f t="shared" si="5"/>
        <v/>
      </c>
      <c r="C370" s="11"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37" t="str">
        <f>IF(Activity!P375="","",Activity!P375)</f>
        <v/>
      </c>
      <c r="P370" t="str">
        <f>IF(Activity!Q375="","",Activity!Q375)</f>
        <v/>
      </c>
      <c r="Q370" t="str">
        <f>IF(Activity!V375="","",Activity!V375)</f>
        <v/>
      </c>
    </row>
    <row r="371" spans="1:17" x14ac:dyDescent="0.3">
      <c r="A371">
        <v>11</v>
      </c>
      <c r="B371" t="str">
        <f t="shared" si="5"/>
        <v/>
      </c>
      <c r="C371" s="11"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37" t="str">
        <f>IF(Activity!P376="","",Activity!P376)</f>
        <v/>
      </c>
      <c r="P371" t="str">
        <f>IF(Activity!Q376="","",Activity!Q376)</f>
        <v/>
      </c>
      <c r="Q371" t="str">
        <f>IF(Activity!V376="","",Activity!V376)</f>
        <v/>
      </c>
    </row>
    <row r="372" spans="1:17" x14ac:dyDescent="0.3">
      <c r="A372">
        <v>11</v>
      </c>
      <c r="B372" t="str">
        <f t="shared" si="5"/>
        <v/>
      </c>
      <c r="C372" s="11"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37" t="str">
        <f>IF(Activity!P377="","",Activity!P377)</f>
        <v/>
      </c>
      <c r="P372" t="str">
        <f>IF(Activity!Q377="","",Activity!Q377)</f>
        <v/>
      </c>
      <c r="Q372" t="str">
        <f>IF(Activity!V377="","",Activity!V377)</f>
        <v/>
      </c>
    </row>
    <row r="373" spans="1:17" x14ac:dyDescent="0.3">
      <c r="A373">
        <v>11</v>
      </c>
      <c r="B373" t="str">
        <f t="shared" si="5"/>
        <v/>
      </c>
      <c r="C373" s="11"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37" t="str">
        <f>IF(Activity!P378="","",Activity!P378)</f>
        <v/>
      </c>
      <c r="P373" t="str">
        <f>IF(Activity!Q378="","",Activity!Q378)</f>
        <v/>
      </c>
      <c r="Q373" t="str">
        <f>IF(Activity!V378="","",Activity!V378)</f>
        <v/>
      </c>
    </row>
    <row r="374" spans="1:17" x14ac:dyDescent="0.3">
      <c r="A374">
        <v>11</v>
      </c>
      <c r="B374" t="str">
        <f t="shared" si="5"/>
        <v/>
      </c>
      <c r="C374" s="11"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37" t="str">
        <f>IF(Activity!P379="","",Activity!P379)</f>
        <v/>
      </c>
      <c r="P374" t="str">
        <f>IF(Activity!Q379="","",Activity!Q379)</f>
        <v/>
      </c>
      <c r="Q374" t="str">
        <f>IF(Activity!V379="","",Activity!V379)</f>
        <v/>
      </c>
    </row>
    <row r="375" spans="1:17" x14ac:dyDescent="0.3">
      <c r="A375">
        <v>11</v>
      </c>
      <c r="B375" t="str">
        <f t="shared" si="5"/>
        <v/>
      </c>
      <c r="C375" s="11"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37" t="str">
        <f>IF(Activity!P380="","",Activity!P380)</f>
        <v/>
      </c>
      <c r="P375" t="str">
        <f>IF(Activity!Q380="","",Activity!Q380)</f>
        <v/>
      </c>
      <c r="Q375" t="str">
        <f>IF(Activity!V380="","",Activity!V380)</f>
        <v/>
      </c>
    </row>
    <row r="376" spans="1:17" x14ac:dyDescent="0.3">
      <c r="A376">
        <v>11</v>
      </c>
      <c r="B376" t="str">
        <f t="shared" si="5"/>
        <v/>
      </c>
      <c r="C376" s="11"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37" t="str">
        <f>IF(Activity!P381="","",Activity!P381)</f>
        <v/>
      </c>
      <c r="P376" t="str">
        <f>IF(Activity!Q381="","",Activity!Q381)</f>
        <v/>
      </c>
      <c r="Q376" t="str">
        <f>IF(Activity!V381="","",Activity!V381)</f>
        <v/>
      </c>
    </row>
    <row r="377" spans="1:17" x14ac:dyDescent="0.3">
      <c r="A377">
        <v>11</v>
      </c>
      <c r="B377" t="str">
        <f t="shared" si="5"/>
        <v/>
      </c>
      <c r="C377" s="11"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37" t="str">
        <f>IF(Activity!P382="","",Activity!P382)</f>
        <v/>
      </c>
      <c r="P377" t="str">
        <f>IF(Activity!Q382="","",Activity!Q382)</f>
        <v/>
      </c>
      <c r="Q377" t="str">
        <f>IF(Activity!V382="","",Activity!V382)</f>
        <v/>
      </c>
    </row>
    <row r="378" spans="1:17" x14ac:dyDescent="0.3">
      <c r="A378">
        <v>11</v>
      </c>
      <c r="B378" t="str">
        <f t="shared" si="5"/>
        <v/>
      </c>
      <c r="C378" s="11"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37" t="str">
        <f>IF(Activity!P383="","",Activity!P383)</f>
        <v/>
      </c>
      <c r="P378" t="str">
        <f>IF(Activity!Q383="","",Activity!Q383)</f>
        <v/>
      </c>
      <c r="Q378" t="str">
        <f>IF(Activity!V383="","",Activity!V383)</f>
        <v/>
      </c>
    </row>
    <row r="379" spans="1:17" x14ac:dyDescent="0.3">
      <c r="A379">
        <v>11</v>
      </c>
      <c r="B379" t="str">
        <f t="shared" si="5"/>
        <v/>
      </c>
      <c r="C379" s="11"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37" t="str">
        <f>IF(Activity!P384="","",Activity!P384)</f>
        <v/>
      </c>
      <c r="P379" t="str">
        <f>IF(Activity!Q384="","",Activity!Q384)</f>
        <v/>
      </c>
      <c r="Q379" t="str">
        <f>IF(Activity!V384="","",Activity!V384)</f>
        <v/>
      </c>
    </row>
    <row r="380" spans="1:17" x14ac:dyDescent="0.3">
      <c r="A380">
        <v>11</v>
      </c>
      <c r="B380" t="str">
        <f t="shared" si="5"/>
        <v/>
      </c>
      <c r="C380" s="11"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37" t="str">
        <f>IF(Activity!P385="","",Activity!P385)</f>
        <v/>
      </c>
      <c r="P380" t="str">
        <f>IF(Activity!Q385="","",Activity!Q385)</f>
        <v/>
      </c>
      <c r="Q380" t="str">
        <f>IF(Activity!V385="","",Activity!V385)</f>
        <v/>
      </c>
    </row>
    <row r="381" spans="1:17" x14ac:dyDescent="0.3">
      <c r="A381">
        <v>11</v>
      </c>
      <c r="B381" t="str">
        <f t="shared" si="5"/>
        <v/>
      </c>
      <c r="C381" s="11"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37" t="str">
        <f>IF(Activity!P386="","",Activity!P386)</f>
        <v/>
      </c>
      <c r="P381" t="str">
        <f>IF(Activity!Q386="","",Activity!Q386)</f>
        <v/>
      </c>
      <c r="Q381" t="str">
        <f>IF(Activity!V386="","",Activity!V386)</f>
        <v/>
      </c>
    </row>
    <row r="382" spans="1:17" x14ac:dyDescent="0.3">
      <c r="A382">
        <v>11</v>
      </c>
      <c r="B382" t="str">
        <f t="shared" si="5"/>
        <v/>
      </c>
      <c r="C382" s="11"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37" t="str">
        <f>IF(Activity!P387="","",Activity!P387)</f>
        <v/>
      </c>
      <c r="P382" t="str">
        <f>IF(Activity!Q387="","",Activity!Q387)</f>
        <v/>
      </c>
      <c r="Q382" t="str">
        <f>IF(Activity!V387="","",Activity!V387)</f>
        <v/>
      </c>
    </row>
    <row r="383" spans="1:17" x14ac:dyDescent="0.3">
      <c r="A383">
        <v>11</v>
      </c>
      <c r="B383" t="str">
        <f t="shared" si="5"/>
        <v/>
      </c>
      <c r="C383" s="11"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37" t="str">
        <f>IF(Activity!P388="","",Activity!P388)</f>
        <v/>
      </c>
      <c r="P383" t="str">
        <f>IF(Activity!Q388="","",Activity!Q388)</f>
        <v/>
      </c>
      <c r="Q383" t="str">
        <f>IF(Activity!V388="","",Activity!V388)</f>
        <v/>
      </c>
    </row>
    <row r="384" spans="1:17" x14ac:dyDescent="0.3">
      <c r="A384">
        <v>11</v>
      </c>
      <c r="B384" t="str">
        <f t="shared" si="5"/>
        <v/>
      </c>
      <c r="C384" s="11"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37" t="str">
        <f>IF(Activity!P389="","",Activity!P389)</f>
        <v/>
      </c>
      <c r="P384" t="str">
        <f>IF(Activity!Q389="","",Activity!Q389)</f>
        <v/>
      </c>
      <c r="Q384" t="str">
        <f>IF(Activity!V389="","",Activity!V389)</f>
        <v/>
      </c>
    </row>
    <row r="385" spans="1:17" x14ac:dyDescent="0.3">
      <c r="A385">
        <v>11</v>
      </c>
      <c r="B385" t="str">
        <f t="shared" si="5"/>
        <v/>
      </c>
      <c r="C385" s="11"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37" t="str">
        <f>IF(Activity!P390="","",Activity!P390)</f>
        <v/>
      </c>
      <c r="P385" t="str">
        <f>IF(Activity!Q390="","",Activity!Q390)</f>
        <v/>
      </c>
      <c r="Q385" t="str">
        <f>IF(Activity!V390="","",Activity!V390)</f>
        <v/>
      </c>
    </row>
    <row r="386" spans="1:17" x14ac:dyDescent="0.3">
      <c r="A386">
        <v>11</v>
      </c>
      <c r="B386" t="str">
        <f t="shared" si="5"/>
        <v/>
      </c>
      <c r="C386" s="11"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37" t="str">
        <f>IF(Activity!P391="","",Activity!P391)</f>
        <v/>
      </c>
      <c r="P386" t="str">
        <f>IF(Activity!Q391="","",Activity!Q391)</f>
        <v/>
      </c>
      <c r="Q386" t="str">
        <f>IF(Activity!V391="","",Activity!V391)</f>
        <v/>
      </c>
    </row>
    <row r="387" spans="1:17" x14ac:dyDescent="0.3">
      <c r="A387">
        <v>11</v>
      </c>
      <c r="B387" t="str">
        <f t="shared" si="5"/>
        <v/>
      </c>
      <c r="C387" s="11"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37" t="str">
        <f>IF(Activity!P392="","",Activity!P392)</f>
        <v/>
      </c>
      <c r="P387" t="str">
        <f>IF(Activity!Q392="","",Activity!Q392)</f>
        <v/>
      </c>
      <c r="Q387" t="str">
        <f>IF(Activity!V392="","",Activity!V392)</f>
        <v/>
      </c>
    </row>
    <row r="388" spans="1:17" x14ac:dyDescent="0.3">
      <c r="A388">
        <v>11</v>
      </c>
      <c r="B388" t="str">
        <f t="shared" si="5"/>
        <v/>
      </c>
      <c r="C388" s="11"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37" t="str">
        <f>IF(Activity!P393="","",Activity!P393)</f>
        <v/>
      </c>
      <c r="P388" t="str">
        <f>IF(Activity!Q393="","",Activity!Q393)</f>
        <v/>
      </c>
      <c r="Q388" t="str">
        <f>IF(Activity!V393="","",Activity!V393)</f>
        <v/>
      </c>
    </row>
    <row r="389" spans="1:17" x14ac:dyDescent="0.3">
      <c r="A389">
        <v>11</v>
      </c>
      <c r="B389" t="str">
        <f t="shared" si="5"/>
        <v/>
      </c>
      <c r="C389" s="11"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37" t="str">
        <f>IF(Activity!P394="","",Activity!P394)</f>
        <v/>
      </c>
      <c r="P389" t="str">
        <f>IF(Activity!Q394="","",Activity!Q394)</f>
        <v/>
      </c>
      <c r="Q389" t="str">
        <f>IF(Activity!V394="","",Activity!V394)</f>
        <v/>
      </c>
    </row>
    <row r="390" spans="1:17" x14ac:dyDescent="0.3">
      <c r="A390">
        <v>11</v>
      </c>
      <c r="B390" t="str">
        <f t="shared" si="5"/>
        <v/>
      </c>
      <c r="C390" s="11"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37" t="str">
        <f>IF(Activity!P395="","",Activity!P395)</f>
        <v/>
      </c>
      <c r="P390" t="str">
        <f>IF(Activity!Q395="","",Activity!Q395)</f>
        <v/>
      </c>
      <c r="Q390" t="str">
        <f>IF(Activity!V395="","",Activity!V395)</f>
        <v/>
      </c>
    </row>
    <row r="391" spans="1:17" x14ac:dyDescent="0.3">
      <c r="A391">
        <v>11</v>
      </c>
      <c r="B391" t="str">
        <f t="shared" ref="B391:B454" si="6">IF(C391="","",B$1)</f>
        <v/>
      </c>
      <c r="C391" s="11"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37" t="str">
        <f>IF(Activity!P396="","",Activity!P396)</f>
        <v/>
      </c>
      <c r="P391" t="str">
        <f>IF(Activity!Q396="","",Activity!Q396)</f>
        <v/>
      </c>
      <c r="Q391" t="str">
        <f>IF(Activity!V396="","",Activity!V396)</f>
        <v/>
      </c>
    </row>
    <row r="392" spans="1:17" x14ac:dyDescent="0.3">
      <c r="A392">
        <v>11</v>
      </c>
      <c r="B392" t="str">
        <f t="shared" si="6"/>
        <v/>
      </c>
      <c r="C392" s="11"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37" t="str">
        <f>IF(Activity!P397="","",Activity!P397)</f>
        <v/>
      </c>
      <c r="P392" t="str">
        <f>IF(Activity!Q397="","",Activity!Q397)</f>
        <v/>
      </c>
      <c r="Q392" t="str">
        <f>IF(Activity!V397="","",Activity!V397)</f>
        <v/>
      </c>
    </row>
    <row r="393" spans="1:17" x14ac:dyDescent="0.3">
      <c r="A393">
        <v>11</v>
      </c>
      <c r="B393" t="str">
        <f t="shared" si="6"/>
        <v/>
      </c>
      <c r="C393" s="11"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37" t="str">
        <f>IF(Activity!P398="","",Activity!P398)</f>
        <v/>
      </c>
      <c r="P393" t="str">
        <f>IF(Activity!Q398="","",Activity!Q398)</f>
        <v/>
      </c>
      <c r="Q393" t="str">
        <f>IF(Activity!V398="","",Activity!V398)</f>
        <v/>
      </c>
    </row>
    <row r="394" spans="1:17" x14ac:dyDescent="0.3">
      <c r="A394">
        <v>11</v>
      </c>
      <c r="B394" t="str">
        <f t="shared" si="6"/>
        <v/>
      </c>
      <c r="C394" s="11"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37" t="str">
        <f>IF(Activity!P399="","",Activity!P399)</f>
        <v/>
      </c>
      <c r="P394" t="str">
        <f>IF(Activity!Q399="","",Activity!Q399)</f>
        <v/>
      </c>
      <c r="Q394" t="str">
        <f>IF(Activity!V399="","",Activity!V399)</f>
        <v/>
      </c>
    </row>
    <row r="395" spans="1:17" x14ac:dyDescent="0.3">
      <c r="A395">
        <v>11</v>
      </c>
      <c r="B395" t="str">
        <f t="shared" si="6"/>
        <v/>
      </c>
      <c r="C395" s="11"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37" t="str">
        <f>IF(Activity!P400="","",Activity!P400)</f>
        <v/>
      </c>
      <c r="P395" t="str">
        <f>IF(Activity!Q400="","",Activity!Q400)</f>
        <v/>
      </c>
      <c r="Q395" t="str">
        <f>IF(Activity!V400="","",Activity!V400)</f>
        <v/>
      </c>
    </row>
    <row r="396" spans="1:17" x14ac:dyDescent="0.3">
      <c r="A396">
        <v>11</v>
      </c>
      <c r="B396" t="str">
        <f t="shared" si="6"/>
        <v/>
      </c>
      <c r="C396" s="11"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37" t="str">
        <f>IF(Activity!P401="","",Activity!P401)</f>
        <v/>
      </c>
      <c r="P396" t="str">
        <f>IF(Activity!Q401="","",Activity!Q401)</f>
        <v/>
      </c>
      <c r="Q396" t="str">
        <f>IF(Activity!V401="","",Activity!V401)</f>
        <v/>
      </c>
    </row>
    <row r="397" spans="1:17" x14ac:dyDescent="0.3">
      <c r="A397">
        <v>11</v>
      </c>
      <c r="B397" t="str">
        <f t="shared" si="6"/>
        <v/>
      </c>
      <c r="C397" s="11"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37" t="str">
        <f>IF(Activity!P402="","",Activity!P402)</f>
        <v/>
      </c>
      <c r="P397" t="str">
        <f>IF(Activity!Q402="","",Activity!Q402)</f>
        <v/>
      </c>
      <c r="Q397" t="str">
        <f>IF(Activity!V402="","",Activity!V402)</f>
        <v/>
      </c>
    </row>
    <row r="398" spans="1:17" x14ac:dyDescent="0.3">
      <c r="A398">
        <v>11</v>
      </c>
      <c r="B398" t="str">
        <f t="shared" si="6"/>
        <v/>
      </c>
      <c r="C398" s="11"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37" t="str">
        <f>IF(Activity!P403="","",Activity!P403)</f>
        <v/>
      </c>
      <c r="P398" t="str">
        <f>IF(Activity!Q403="","",Activity!Q403)</f>
        <v/>
      </c>
      <c r="Q398" t="str">
        <f>IF(Activity!V403="","",Activity!V403)</f>
        <v/>
      </c>
    </row>
    <row r="399" spans="1:17" x14ac:dyDescent="0.3">
      <c r="A399">
        <v>11</v>
      </c>
      <c r="B399" t="str">
        <f t="shared" si="6"/>
        <v/>
      </c>
      <c r="C399" s="11"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37" t="str">
        <f>IF(Activity!P404="","",Activity!P404)</f>
        <v/>
      </c>
      <c r="P399" t="str">
        <f>IF(Activity!Q404="","",Activity!Q404)</f>
        <v/>
      </c>
      <c r="Q399" t="str">
        <f>IF(Activity!V404="","",Activity!V404)</f>
        <v/>
      </c>
    </row>
    <row r="400" spans="1:17" x14ac:dyDescent="0.3">
      <c r="A400">
        <v>11</v>
      </c>
      <c r="B400" t="str">
        <f t="shared" si="6"/>
        <v/>
      </c>
      <c r="C400" s="11"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37" t="str">
        <f>IF(Activity!P405="","",Activity!P405)</f>
        <v/>
      </c>
      <c r="P400" t="str">
        <f>IF(Activity!Q405="","",Activity!Q405)</f>
        <v/>
      </c>
      <c r="Q400" t="str">
        <f>IF(Activity!V405="","",Activity!V405)</f>
        <v/>
      </c>
    </row>
    <row r="401" spans="1:17" x14ac:dyDescent="0.3">
      <c r="A401">
        <v>11</v>
      </c>
      <c r="B401" t="str">
        <f t="shared" si="6"/>
        <v/>
      </c>
      <c r="C401" s="11"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37" t="str">
        <f>IF(Activity!P406="","",Activity!P406)</f>
        <v/>
      </c>
      <c r="P401" t="str">
        <f>IF(Activity!Q406="","",Activity!Q406)</f>
        <v/>
      </c>
      <c r="Q401" t="str">
        <f>IF(Activity!V406="","",Activity!V406)</f>
        <v/>
      </c>
    </row>
    <row r="402" spans="1:17" x14ac:dyDescent="0.3">
      <c r="A402">
        <v>11</v>
      </c>
      <c r="B402" t="str">
        <f t="shared" si="6"/>
        <v/>
      </c>
      <c r="C402" s="11"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37" t="str">
        <f>IF(Activity!P407="","",Activity!P407)</f>
        <v/>
      </c>
      <c r="P402" t="str">
        <f>IF(Activity!Q407="","",Activity!Q407)</f>
        <v/>
      </c>
      <c r="Q402" t="str">
        <f>IF(Activity!V407="","",Activity!V407)</f>
        <v/>
      </c>
    </row>
    <row r="403" spans="1:17" x14ac:dyDescent="0.3">
      <c r="A403">
        <v>11</v>
      </c>
      <c r="B403" t="str">
        <f t="shared" si="6"/>
        <v/>
      </c>
      <c r="C403" s="11"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37" t="str">
        <f>IF(Activity!P408="","",Activity!P408)</f>
        <v/>
      </c>
      <c r="P403" t="str">
        <f>IF(Activity!Q408="","",Activity!Q408)</f>
        <v/>
      </c>
      <c r="Q403" t="str">
        <f>IF(Activity!V408="","",Activity!V408)</f>
        <v/>
      </c>
    </row>
    <row r="404" spans="1:17" x14ac:dyDescent="0.3">
      <c r="A404">
        <v>11</v>
      </c>
      <c r="B404" t="str">
        <f t="shared" si="6"/>
        <v/>
      </c>
      <c r="C404" s="11"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37" t="str">
        <f>IF(Activity!P409="","",Activity!P409)</f>
        <v/>
      </c>
      <c r="P404" t="str">
        <f>IF(Activity!Q409="","",Activity!Q409)</f>
        <v/>
      </c>
      <c r="Q404" t="str">
        <f>IF(Activity!V409="","",Activity!V409)</f>
        <v/>
      </c>
    </row>
    <row r="405" spans="1:17" x14ac:dyDescent="0.3">
      <c r="A405">
        <v>11</v>
      </c>
      <c r="B405" t="str">
        <f t="shared" si="6"/>
        <v/>
      </c>
      <c r="C405" s="11"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37" t="str">
        <f>IF(Activity!P410="","",Activity!P410)</f>
        <v/>
      </c>
      <c r="P405" t="str">
        <f>IF(Activity!Q410="","",Activity!Q410)</f>
        <v/>
      </c>
      <c r="Q405" t="str">
        <f>IF(Activity!V410="","",Activity!V410)</f>
        <v/>
      </c>
    </row>
    <row r="406" spans="1:17" x14ac:dyDescent="0.3">
      <c r="A406">
        <v>11</v>
      </c>
      <c r="B406" t="str">
        <f t="shared" si="6"/>
        <v/>
      </c>
      <c r="C406" s="11"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37" t="str">
        <f>IF(Activity!P411="","",Activity!P411)</f>
        <v/>
      </c>
      <c r="P406" t="str">
        <f>IF(Activity!Q411="","",Activity!Q411)</f>
        <v/>
      </c>
      <c r="Q406" t="str">
        <f>IF(Activity!V411="","",Activity!V411)</f>
        <v/>
      </c>
    </row>
    <row r="407" spans="1:17" x14ac:dyDescent="0.3">
      <c r="A407">
        <v>11</v>
      </c>
      <c r="B407" t="str">
        <f t="shared" si="6"/>
        <v/>
      </c>
      <c r="C407" s="11"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37" t="str">
        <f>IF(Activity!P412="","",Activity!P412)</f>
        <v/>
      </c>
      <c r="P407" t="str">
        <f>IF(Activity!Q412="","",Activity!Q412)</f>
        <v/>
      </c>
      <c r="Q407" t="str">
        <f>IF(Activity!V412="","",Activity!V412)</f>
        <v/>
      </c>
    </row>
    <row r="408" spans="1:17" x14ac:dyDescent="0.3">
      <c r="A408">
        <v>11</v>
      </c>
      <c r="B408" t="str">
        <f t="shared" si="6"/>
        <v/>
      </c>
      <c r="C408" s="11"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37" t="str">
        <f>IF(Activity!P413="","",Activity!P413)</f>
        <v/>
      </c>
      <c r="P408" t="str">
        <f>IF(Activity!Q413="","",Activity!Q413)</f>
        <v/>
      </c>
      <c r="Q408" t="str">
        <f>IF(Activity!V413="","",Activity!V413)</f>
        <v/>
      </c>
    </row>
    <row r="409" spans="1:17" x14ac:dyDescent="0.3">
      <c r="A409">
        <v>11</v>
      </c>
      <c r="B409" t="str">
        <f t="shared" si="6"/>
        <v/>
      </c>
      <c r="C409" s="11"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37" t="str">
        <f>IF(Activity!P414="","",Activity!P414)</f>
        <v/>
      </c>
      <c r="P409" t="str">
        <f>IF(Activity!Q414="","",Activity!Q414)</f>
        <v/>
      </c>
      <c r="Q409" t="str">
        <f>IF(Activity!V414="","",Activity!V414)</f>
        <v/>
      </c>
    </row>
    <row r="410" spans="1:17" x14ac:dyDescent="0.3">
      <c r="A410">
        <v>11</v>
      </c>
      <c r="B410" t="str">
        <f t="shared" si="6"/>
        <v/>
      </c>
      <c r="C410" s="11"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37" t="str">
        <f>IF(Activity!P415="","",Activity!P415)</f>
        <v/>
      </c>
      <c r="P410" t="str">
        <f>IF(Activity!Q415="","",Activity!Q415)</f>
        <v/>
      </c>
      <c r="Q410" t="str">
        <f>IF(Activity!V415="","",Activity!V415)</f>
        <v/>
      </c>
    </row>
    <row r="411" spans="1:17" x14ac:dyDescent="0.3">
      <c r="A411">
        <v>11</v>
      </c>
      <c r="B411" t="str">
        <f t="shared" si="6"/>
        <v/>
      </c>
      <c r="C411" s="11"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37" t="str">
        <f>IF(Activity!P416="","",Activity!P416)</f>
        <v/>
      </c>
      <c r="P411" t="str">
        <f>IF(Activity!Q416="","",Activity!Q416)</f>
        <v/>
      </c>
      <c r="Q411" t="str">
        <f>IF(Activity!V416="","",Activity!V416)</f>
        <v/>
      </c>
    </row>
    <row r="412" spans="1:17" x14ac:dyDescent="0.3">
      <c r="A412">
        <v>11</v>
      </c>
      <c r="B412" t="str">
        <f t="shared" si="6"/>
        <v/>
      </c>
      <c r="C412" s="11"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37" t="str">
        <f>IF(Activity!P417="","",Activity!P417)</f>
        <v/>
      </c>
      <c r="P412" t="str">
        <f>IF(Activity!Q417="","",Activity!Q417)</f>
        <v/>
      </c>
      <c r="Q412" t="str">
        <f>IF(Activity!V417="","",Activity!V417)</f>
        <v/>
      </c>
    </row>
    <row r="413" spans="1:17" x14ac:dyDescent="0.3">
      <c r="A413">
        <v>11</v>
      </c>
      <c r="B413" t="str">
        <f t="shared" si="6"/>
        <v/>
      </c>
      <c r="C413" s="11"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37" t="str">
        <f>IF(Activity!P418="","",Activity!P418)</f>
        <v/>
      </c>
      <c r="P413" t="str">
        <f>IF(Activity!Q418="","",Activity!Q418)</f>
        <v/>
      </c>
      <c r="Q413" t="str">
        <f>IF(Activity!V418="","",Activity!V418)</f>
        <v/>
      </c>
    </row>
    <row r="414" spans="1:17" x14ac:dyDescent="0.3">
      <c r="A414">
        <v>11</v>
      </c>
      <c r="B414" t="str">
        <f t="shared" si="6"/>
        <v/>
      </c>
      <c r="C414" s="11"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37" t="str">
        <f>IF(Activity!P419="","",Activity!P419)</f>
        <v/>
      </c>
      <c r="P414" t="str">
        <f>IF(Activity!Q419="","",Activity!Q419)</f>
        <v/>
      </c>
      <c r="Q414" t="str">
        <f>IF(Activity!V419="","",Activity!V419)</f>
        <v/>
      </c>
    </row>
    <row r="415" spans="1:17" x14ac:dyDescent="0.3">
      <c r="A415">
        <v>11</v>
      </c>
      <c r="B415" t="str">
        <f t="shared" si="6"/>
        <v/>
      </c>
      <c r="C415" s="11"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37" t="str">
        <f>IF(Activity!P420="","",Activity!P420)</f>
        <v/>
      </c>
      <c r="P415" t="str">
        <f>IF(Activity!Q420="","",Activity!Q420)</f>
        <v/>
      </c>
      <c r="Q415" t="str">
        <f>IF(Activity!V420="","",Activity!V420)</f>
        <v/>
      </c>
    </row>
    <row r="416" spans="1:17" x14ac:dyDescent="0.3">
      <c r="A416">
        <v>11</v>
      </c>
      <c r="B416" t="str">
        <f t="shared" si="6"/>
        <v/>
      </c>
      <c r="C416" s="11"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37" t="str">
        <f>IF(Activity!P421="","",Activity!P421)</f>
        <v/>
      </c>
      <c r="P416" t="str">
        <f>IF(Activity!Q421="","",Activity!Q421)</f>
        <v/>
      </c>
      <c r="Q416" t="str">
        <f>IF(Activity!V421="","",Activity!V421)</f>
        <v/>
      </c>
    </row>
    <row r="417" spans="1:17" x14ac:dyDescent="0.3">
      <c r="A417">
        <v>11</v>
      </c>
      <c r="B417" t="str">
        <f t="shared" si="6"/>
        <v/>
      </c>
      <c r="C417" s="11"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37" t="str">
        <f>IF(Activity!P422="","",Activity!P422)</f>
        <v/>
      </c>
      <c r="P417" t="str">
        <f>IF(Activity!Q422="","",Activity!Q422)</f>
        <v/>
      </c>
      <c r="Q417" t="str">
        <f>IF(Activity!V422="","",Activity!V422)</f>
        <v/>
      </c>
    </row>
    <row r="418" spans="1:17" x14ac:dyDescent="0.3">
      <c r="A418">
        <v>11</v>
      </c>
      <c r="B418" t="str">
        <f t="shared" si="6"/>
        <v/>
      </c>
      <c r="C418" s="11"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37" t="str">
        <f>IF(Activity!P423="","",Activity!P423)</f>
        <v/>
      </c>
      <c r="P418" t="str">
        <f>IF(Activity!Q423="","",Activity!Q423)</f>
        <v/>
      </c>
      <c r="Q418" t="str">
        <f>IF(Activity!V423="","",Activity!V423)</f>
        <v/>
      </c>
    </row>
    <row r="419" spans="1:17" x14ac:dyDescent="0.3">
      <c r="A419">
        <v>11</v>
      </c>
      <c r="B419" t="str">
        <f t="shared" si="6"/>
        <v/>
      </c>
      <c r="C419" s="11"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37" t="str">
        <f>IF(Activity!P424="","",Activity!P424)</f>
        <v/>
      </c>
      <c r="P419" t="str">
        <f>IF(Activity!Q424="","",Activity!Q424)</f>
        <v/>
      </c>
      <c r="Q419" t="str">
        <f>IF(Activity!V424="","",Activity!V424)</f>
        <v/>
      </c>
    </row>
    <row r="420" spans="1:17" x14ac:dyDescent="0.3">
      <c r="A420">
        <v>11</v>
      </c>
      <c r="B420" t="str">
        <f t="shared" si="6"/>
        <v/>
      </c>
      <c r="C420" s="11"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37" t="str">
        <f>IF(Activity!P425="","",Activity!P425)</f>
        <v/>
      </c>
      <c r="P420" t="str">
        <f>IF(Activity!Q425="","",Activity!Q425)</f>
        <v/>
      </c>
      <c r="Q420" t="str">
        <f>IF(Activity!V425="","",Activity!V425)</f>
        <v/>
      </c>
    </row>
    <row r="421" spans="1:17" x14ac:dyDescent="0.3">
      <c r="A421">
        <v>11</v>
      </c>
      <c r="B421" t="str">
        <f t="shared" si="6"/>
        <v/>
      </c>
      <c r="C421" s="11"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37" t="str">
        <f>IF(Activity!P426="","",Activity!P426)</f>
        <v/>
      </c>
      <c r="P421" t="str">
        <f>IF(Activity!Q426="","",Activity!Q426)</f>
        <v/>
      </c>
      <c r="Q421" t="str">
        <f>IF(Activity!V426="","",Activity!V426)</f>
        <v/>
      </c>
    </row>
    <row r="422" spans="1:17" x14ac:dyDescent="0.3">
      <c r="A422">
        <v>11</v>
      </c>
      <c r="B422" t="str">
        <f t="shared" si="6"/>
        <v/>
      </c>
      <c r="C422" s="11"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37" t="str">
        <f>IF(Activity!P427="","",Activity!P427)</f>
        <v/>
      </c>
      <c r="P422" t="str">
        <f>IF(Activity!Q427="","",Activity!Q427)</f>
        <v/>
      </c>
      <c r="Q422" t="str">
        <f>IF(Activity!V427="","",Activity!V427)</f>
        <v/>
      </c>
    </row>
    <row r="423" spans="1:17" x14ac:dyDescent="0.3">
      <c r="A423">
        <v>11</v>
      </c>
      <c r="B423" t="str">
        <f t="shared" si="6"/>
        <v/>
      </c>
      <c r="C423" s="11"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37" t="str">
        <f>IF(Activity!P428="","",Activity!P428)</f>
        <v/>
      </c>
      <c r="P423" t="str">
        <f>IF(Activity!Q428="","",Activity!Q428)</f>
        <v/>
      </c>
      <c r="Q423" t="str">
        <f>IF(Activity!V428="","",Activity!V428)</f>
        <v/>
      </c>
    </row>
    <row r="424" spans="1:17" x14ac:dyDescent="0.3">
      <c r="A424">
        <v>11</v>
      </c>
      <c r="B424" t="str">
        <f t="shared" si="6"/>
        <v/>
      </c>
      <c r="C424" s="11"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37" t="str">
        <f>IF(Activity!P429="","",Activity!P429)</f>
        <v/>
      </c>
      <c r="P424" t="str">
        <f>IF(Activity!Q429="","",Activity!Q429)</f>
        <v/>
      </c>
      <c r="Q424" t="str">
        <f>IF(Activity!V429="","",Activity!V429)</f>
        <v/>
      </c>
    </row>
    <row r="425" spans="1:17" x14ac:dyDescent="0.3">
      <c r="A425">
        <v>11</v>
      </c>
      <c r="B425" t="str">
        <f t="shared" si="6"/>
        <v/>
      </c>
      <c r="C425" s="11"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37" t="str">
        <f>IF(Activity!P430="","",Activity!P430)</f>
        <v/>
      </c>
      <c r="P425" t="str">
        <f>IF(Activity!Q430="","",Activity!Q430)</f>
        <v/>
      </c>
      <c r="Q425" t="str">
        <f>IF(Activity!V430="","",Activity!V430)</f>
        <v/>
      </c>
    </row>
    <row r="426" spans="1:17" x14ac:dyDescent="0.3">
      <c r="A426">
        <v>11</v>
      </c>
      <c r="B426" t="str">
        <f t="shared" si="6"/>
        <v/>
      </c>
      <c r="C426" s="11"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37" t="str">
        <f>IF(Activity!P431="","",Activity!P431)</f>
        <v/>
      </c>
      <c r="P426" t="str">
        <f>IF(Activity!Q431="","",Activity!Q431)</f>
        <v/>
      </c>
      <c r="Q426" t="str">
        <f>IF(Activity!V431="","",Activity!V431)</f>
        <v/>
      </c>
    </row>
    <row r="427" spans="1:17" x14ac:dyDescent="0.3">
      <c r="A427">
        <v>11</v>
      </c>
      <c r="B427" t="str">
        <f t="shared" si="6"/>
        <v/>
      </c>
      <c r="C427" s="11"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37" t="str">
        <f>IF(Activity!P432="","",Activity!P432)</f>
        <v/>
      </c>
      <c r="P427" t="str">
        <f>IF(Activity!Q432="","",Activity!Q432)</f>
        <v/>
      </c>
      <c r="Q427" t="str">
        <f>IF(Activity!V432="","",Activity!V432)</f>
        <v/>
      </c>
    </row>
    <row r="428" spans="1:17" x14ac:dyDescent="0.3">
      <c r="A428">
        <v>11</v>
      </c>
      <c r="B428" t="str">
        <f t="shared" si="6"/>
        <v/>
      </c>
      <c r="C428" s="11"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37" t="str">
        <f>IF(Activity!P433="","",Activity!P433)</f>
        <v/>
      </c>
      <c r="P428" t="str">
        <f>IF(Activity!Q433="","",Activity!Q433)</f>
        <v/>
      </c>
      <c r="Q428" t="str">
        <f>IF(Activity!V433="","",Activity!V433)</f>
        <v/>
      </c>
    </row>
    <row r="429" spans="1:17" x14ac:dyDescent="0.3">
      <c r="A429">
        <v>11</v>
      </c>
      <c r="B429" t="str">
        <f t="shared" si="6"/>
        <v/>
      </c>
      <c r="C429" s="11"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37" t="str">
        <f>IF(Activity!P434="","",Activity!P434)</f>
        <v/>
      </c>
      <c r="P429" t="str">
        <f>IF(Activity!Q434="","",Activity!Q434)</f>
        <v/>
      </c>
      <c r="Q429" t="str">
        <f>IF(Activity!V434="","",Activity!V434)</f>
        <v/>
      </c>
    </row>
    <row r="430" spans="1:17" x14ac:dyDescent="0.3">
      <c r="A430">
        <v>11</v>
      </c>
      <c r="B430" t="str">
        <f t="shared" si="6"/>
        <v/>
      </c>
      <c r="C430" s="11"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37" t="str">
        <f>IF(Activity!P435="","",Activity!P435)</f>
        <v/>
      </c>
      <c r="P430" t="str">
        <f>IF(Activity!Q435="","",Activity!Q435)</f>
        <v/>
      </c>
      <c r="Q430" t="str">
        <f>IF(Activity!V435="","",Activity!V435)</f>
        <v/>
      </c>
    </row>
    <row r="431" spans="1:17" x14ac:dyDescent="0.3">
      <c r="A431">
        <v>11</v>
      </c>
      <c r="B431" t="str">
        <f t="shared" si="6"/>
        <v/>
      </c>
      <c r="C431" s="11"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37" t="str">
        <f>IF(Activity!P436="","",Activity!P436)</f>
        <v/>
      </c>
      <c r="P431" t="str">
        <f>IF(Activity!Q436="","",Activity!Q436)</f>
        <v/>
      </c>
      <c r="Q431" t="str">
        <f>IF(Activity!V436="","",Activity!V436)</f>
        <v/>
      </c>
    </row>
    <row r="432" spans="1:17" x14ac:dyDescent="0.3">
      <c r="A432">
        <v>11</v>
      </c>
      <c r="B432" t="str">
        <f t="shared" si="6"/>
        <v/>
      </c>
      <c r="C432" s="11"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37" t="str">
        <f>IF(Activity!P437="","",Activity!P437)</f>
        <v/>
      </c>
      <c r="P432" t="str">
        <f>IF(Activity!Q437="","",Activity!Q437)</f>
        <v/>
      </c>
      <c r="Q432" t="str">
        <f>IF(Activity!V437="","",Activity!V437)</f>
        <v/>
      </c>
    </row>
    <row r="433" spans="1:17" x14ac:dyDescent="0.3">
      <c r="A433">
        <v>11</v>
      </c>
      <c r="B433" t="str">
        <f t="shared" si="6"/>
        <v/>
      </c>
      <c r="C433" s="11"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37" t="str">
        <f>IF(Activity!P438="","",Activity!P438)</f>
        <v/>
      </c>
      <c r="P433" t="str">
        <f>IF(Activity!Q438="","",Activity!Q438)</f>
        <v/>
      </c>
      <c r="Q433" t="str">
        <f>IF(Activity!V438="","",Activity!V438)</f>
        <v/>
      </c>
    </row>
    <row r="434" spans="1:17" x14ac:dyDescent="0.3">
      <c r="A434">
        <v>11</v>
      </c>
      <c r="B434" t="str">
        <f t="shared" si="6"/>
        <v/>
      </c>
      <c r="C434" s="11"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37" t="str">
        <f>IF(Activity!P439="","",Activity!P439)</f>
        <v/>
      </c>
      <c r="P434" t="str">
        <f>IF(Activity!Q439="","",Activity!Q439)</f>
        <v/>
      </c>
      <c r="Q434" t="str">
        <f>IF(Activity!V439="","",Activity!V439)</f>
        <v/>
      </c>
    </row>
    <row r="435" spans="1:17" x14ac:dyDescent="0.3">
      <c r="A435">
        <v>11</v>
      </c>
      <c r="B435" t="str">
        <f t="shared" si="6"/>
        <v/>
      </c>
      <c r="C435" s="11"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37" t="str">
        <f>IF(Activity!P440="","",Activity!P440)</f>
        <v/>
      </c>
      <c r="P435" t="str">
        <f>IF(Activity!Q440="","",Activity!Q440)</f>
        <v/>
      </c>
      <c r="Q435" t="str">
        <f>IF(Activity!V440="","",Activity!V440)</f>
        <v/>
      </c>
    </row>
    <row r="436" spans="1:17" x14ac:dyDescent="0.3">
      <c r="A436">
        <v>11</v>
      </c>
      <c r="B436" t="str">
        <f t="shared" si="6"/>
        <v/>
      </c>
      <c r="C436" s="11"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37" t="str">
        <f>IF(Activity!P441="","",Activity!P441)</f>
        <v/>
      </c>
      <c r="P436" t="str">
        <f>IF(Activity!Q441="","",Activity!Q441)</f>
        <v/>
      </c>
      <c r="Q436" t="str">
        <f>IF(Activity!V441="","",Activity!V441)</f>
        <v/>
      </c>
    </row>
    <row r="437" spans="1:17" x14ac:dyDescent="0.3">
      <c r="A437">
        <v>11</v>
      </c>
      <c r="B437" t="str">
        <f t="shared" si="6"/>
        <v/>
      </c>
      <c r="C437" s="11"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37" t="str">
        <f>IF(Activity!P442="","",Activity!P442)</f>
        <v/>
      </c>
      <c r="P437" t="str">
        <f>IF(Activity!Q442="","",Activity!Q442)</f>
        <v/>
      </c>
      <c r="Q437" t="str">
        <f>IF(Activity!V442="","",Activity!V442)</f>
        <v/>
      </c>
    </row>
    <row r="438" spans="1:17" x14ac:dyDescent="0.3">
      <c r="A438">
        <v>11</v>
      </c>
      <c r="B438" t="str">
        <f t="shared" si="6"/>
        <v/>
      </c>
      <c r="C438" s="11"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37" t="str">
        <f>IF(Activity!P443="","",Activity!P443)</f>
        <v/>
      </c>
      <c r="P438" t="str">
        <f>IF(Activity!Q443="","",Activity!Q443)</f>
        <v/>
      </c>
      <c r="Q438" t="str">
        <f>IF(Activity!V443="","",Activity!V443)</f>
        <v/>
      </c>
    </row>
    <row r="439" spans="1:17" x14ac:dyDescent="0.3">
      <c r="A439">
        <v>11</v>
      </c>
      <c r="B439" t="str">
        <f t="shared" si="6"/>
        <v/>
      </c>
      <c r="C439" s="11"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37" t="str">
        <f>IF(Activity!P444="","",Activity!P444)</f>
        <v/>
      </c>
      <c r="P439" t="str">
        <f>IF(Activity!Q444="","",Activity!Q444)</f>
        <v/>
      </c>
      <c r="Q439" t="str">
        <f>IF(Activity!V444="","",Activity!V444)</f>
        <v/>
      </c>
    </row>
    <row r="440" spans="1:17" x14ac:dyDescent="0.3">
      <c r="A440">
        <v>11</v>
      </c>
      <c r="B440" t="str">
        <f t="shared" si="6"/>
        <v/>
      </c>
      <c r="C440" s="11"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37" t="str">
        <f>IF(Activity!P445="","",Activity!P445)</f>
        <v/>
      </c>
      <c r="P440" t="str">
        <f>IF(Activity!Q445="","",Activity!Q445)</f>
        <v/>
      </c>
      <c r="Q440" t="str">
        <f>IF(Activity!V445="","",Activity!V445)</f>
        <v/>
      </c>
    </row>
    <row r="441" spans="1:17" x14ac:dyDescent="0.3">
      <c r="A441">
        <v>11</v>
      </c>
      <c r="B441" t="str">
        <f t="shared" si="6"/>
        <v/>
      </c>
      <c r="C441" s="11"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37" t="str">
        <f>IF(Activity!P446="","",Activity!P446)</f>
        <v/>
      </c>
      <c r="P441" t="str">
        <f>IF(Activity!Q446="","",Activity!Q446)</f>
        <v/>
      </c>
      <c r="Q441" t="str">
        <f>IF(Activity!V446="","",Activity!V446)</f>
        <v/>
      </c>
    </row>
    <row r="442" spans="1:17" x14ac:dyDescent="0.3">
      <c r="A442">
        <v>11</v>
      </c>
      <c r="B442" t="str">
        <f t="shared" si="6"/>
        <v/>
      </c>
      <c r="C442" s="11"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37" t="str">
        <f>IF(Activity!P447="","",Activity!P447)</f>
        <v/>
      </c>
      <c r="P442" t="str">
        <f>IF(Activity!Q447="","",Activity!Q447)</f>
        <v/>
      </c>
      <c r="Q442" t="str">
        <f>IF(Activity!V447="","",Activity!V447)</f>
        <v/>
      </c>
    </row>
    <row r="443" spans="1:17" x14ac:dyDescent="0.3">
      <c r="A443">
        <v>11</v>
      </c>
      <c r="B443" t="str">
        <f t="shared" si="6"/>
        <v/>
      </c>
      <c r="C443" s="11"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37" t="str">
        <f>IF(Activity!P448="","",Activity!P448)</f>
        <v/>
      </c>
      <c r="P443" t="str">
        <f>IF(Activity!Q448="","",Activity!Q448)</f>
        <v/>
      </c>
      <c r="Q443" t="str">
        <f>IF(Activity!V448="","",Activity!V448)</f>
        <v/>
      </c>
    </row>
    <row r="444" spans="1:17" x14ac:dyDescent="0.3">
      <c r="A444">
        <v>11</v>
      </c>
      <c r="B444" t="str">
        <f t="shared" si="6"/>
        <v/>
      </c>
      <c r="C444" s="11"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37" t="str">
        <f>IF(Activity!P449="","",Activity!P449)</f>
        <v/>
      </c>
      <c r="P444" t="str">
        <f>IF(Activity!Q449="","",Activity!Q449)</f>
        <v/>
      </c>
      <c r="Q444" t="str">
        <f>IF(Activity!V449="","",Activity!V449)</f>
        <v/>
      </c>
    </row>
    <row r="445" spans="1:17" x14ac:dyDescent="0.3">
      <c r="A445">
        <v>11</v>
      </c>
      <c r="B445" t="str">
        <f t="shared" si="6"/>
        <v/>
      </c>
      <c r="C445" s="11"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37" t="str">
        <f>IF(Activity!P450="","",Activity!P450)</f>
        <v/>
      </c>
      <c r="P445" t="str">
        <f>IF(Activity!Q450="","",Activity!Q450)</f>
        <v/>
      </c>
      <c r="Q445" t="str">
        <f>IF(Activity!V450="","",Activity!V450)</f>
        <v/>
      </c>
    </row>
    <row r="446" spans="1:17" x14ac:dyDescent="0.3">
      <c r="A446">
        <v>11</v>
      </c>
      <c r="B446" t="str">
        <f t="shared" si="6"/>
        <v/>
      </c>
      <c r="C446" s="11"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37" t="str">
        <f>IF(Activity!P451="","",Activity!P451)</f>
        <v/>
      </c>
      <c r="P446" t="str">
        <f>IF(Activity!Q451="","",Activity!Q451)</f>
        <v/>
      </c>
      <c r="Q446" t="str">
        <f>IF(Activity!V451="","",Activity!V451)</f>
        <v/>
      </c>
    </row>
    <row r="447" spans="1:17" x14ac:dyDescent="0.3">
      <c r="A447">
        <v>11</v>
      </c>
      <c r="B447" t="str">
        <f t="shared" si="6"/>
        <v/>
      </c>
      <c r="C447" s="11"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37" t="str">
        <f>IF(Activity!P452="","",Activity!P452)</f>
        <v/>
      </c>
      <c r="P447" t="str">
        <f>IF(Activity!Q452="","",Activity!Q452)</f>
        <v/>
      </c>
      <c r="Q447" t="str">
        <f>IF(Activity!V452="","",Activity!V452)</f>
        <v/>
      </c>
    </row>
    <row r="448" spans="1:17" x14ac:dyDescent="0.3">
      <c r="A448">
        <v>11</v>
      </c>
      <c r="B448" t="str">
        <f t="shared" si="6"/>
        <v/>
      </c>
      <c r="C448" s="11"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37" t="str">
        <f>IF(Activity!P453="","",Activity!P453)</f>
        <v/>
      </c>
      <c r="P448" t="str">
        <f>IF(Activity!Q453="","",Activity!Q453)</f>
        <v/>
      </c>
      <c r="Q448" t="str">
        <f>IF(Activity!V453="","",Activity!V453)</f>
        <v/>
      </c>
    </row>
    <row r="449" spans="1:17" x14ac:dyDescent="0.3">
      <c r="A449">
        <v>11</v>
      </c>
      <c r="B449" t="str">
        <f t="shared" si="6"/>
        <v/>
      </c>
      <c r="C449" s="11"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37" t="str">
        <f>IF(Activity!P454="","",Activity!P454)</f>
        <v/>
      </c>
      <c r="P449" t="str">
        <f>IF(Activity!Q454="","",Activity!Q454)</f>
        <v/>
      </c>
      <c r="Q449" t="str">
        <f>IF(Activity!V454="","",Activity!V454)</f>
        <v/>
      </c>
    </row>
    <row r="450" spans="1:17" x14ac:dyDescent="0.3">
      <c r="A450">
        <v>11</v>
      </c>
      <c r="B450" t="str">
        <f t="shared" si="6"/>
        <v/>
      </c>
      <c r="C450" s="11"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37" t="str">
        <f>IF(Activity!P455="","",Activity!P455)</f>
        <v/>
      </c>
      <c r="P450" t="str">
        <f>IF(Activity!Q455="","",Activity!Q455)</f>
        <v/>
      </c>
      <c r="Q450" t="str">
        <f>IF(Activity!V455="","",Activity!V455)</f>
        <v/>
      </c>
    </row>
    <row r="451" spans="1:17" x14ac:dyDescent="0.3">
      <c r="A451">
        <v>11</v>
      </c>
      <c r="B451" t="str">
        <f t="shared" si="6"/>
        <v/>
      </c>
      <c r="C451" s="11"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37" t="str">
        <f>IF(Activity!P456="","",Activity!P456)</f>
        <v/>
      </c>
      <c r="P451" t="str">
        <f>IF(Activity!Q456="","",Activity!Q456)</f>
        <v/>
      </c>
      <c r="Q451" t="str">
        <f>IF(Activity!V456="","",Activity!V456)</f>
        <v/>
      </c>
    </row>
    <row r="452" spans="1:17" x14ac:dyDescent="0.3">
      <c r="A452">
        <v>11</v>
      </c>
      <c r="B452" t="str">
        <f t="shared" si="6"/>
        <v/>
      </c>
      <c r="C452" s="11"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37" t="str">
        <f>IF(Activity!P457="","",Activity!P457)</f>
        <v/>
      </c>
      <c r="P452" t="str">
        <f>IF(Activity!Q457="","",Activity!Q457)</f>
        <v/>
      </c>
      <c r="Q452" t="str">
        <f>IF(Activity!V457="","",Activity!V457)</f>
        <v/>
      </c>
    </row>
    <row r="453" spans="1:17" x14ac:dyDescent="0.3">
      <c r="A453">
        <v>11</v>
      </c>
      <c r="B453" t="str">
        <f t="shared" si="6"/>
        <v/>
      </c>
      <c r="C453" s="11"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37" t="str">
        <f>IF(Activity!P458="","",Activity!P458)</f>
        <v/>
      </c>
      <c r="P453" t="str">
        <f>IF(Activity!Q458="","",Activity!Q458)</f>
        <v/>
      </c>
      <c r="Q453" t="str">
        <f>IF(Activity!V458="","",Activity!V458)</f>
        <v/>
      </c>
    </row>
    <row r="454" spans="1:17" x14ac:dyDescent="0.3">
      <c r="A454">
        <v>11</v>
      </c>
      <c r="B454" t="str">
        <f t="shared" si="6"/>
        <v/>
      </c>
      <c r="C454" s="11"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37" t="str">
        <f>IF(Activity!P459="","",Activity!P459)</f>
        <v/>
      </c>
      <c r="P454" t="str">
        <f>IF(Activity!Q459="","",Activity!Q459)</f>
        <v/>
      </c>
      <c r="Q454" t="str">
        <f>IF(Activity!V459="","",Activity!V459)</f>
        <v/>
      </c>
    </row>
    <row r="455" spans="1:17" x14ac:dyDescent="0.3">
      <c r="A455">
        <v>11</v>
      </c>
      <c r="B455" t="str">
        <f t="shared" ref="B455:B506" si="7">IF(C455="","",B$1)</f>
        <v/>
      </c>
      <c r="C455" s="11"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37" t="str">
        <f>IF(Activity!P460="","",Activity!P460)</f>
        <v/>
      </c>
      <c r="P455" t="str">
        <f>IF(Activity!Q460="","",Activity!Q460)</f>
        <v/>
      </c>
      <c r="Q455" t="str">
        <f>IF(Activity!V460="","",Activity!V460)</f>
        <v/>
      </c>
    </row>
    <row r="456" spans="1:17" x14ac:dyDescent="0.3">
      <c r="A456">
        <v>11</v>
      </c>
      <c r="B456" t="str">
        <f t="shared" si="7"/>
        <v/>
      </c>
      <c r="C456" s="11"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37" t="str">
        <f>IF(Activity!P461="","",Activity!P461)</f>
        <v/>
      </c>
      <c r="P456" t="str">
        <f>IF(Activity!Q461="","",Activity!Q461)</f>
        <v/>
      </c>
      <c r="Q456" t="str">
        <f>IF(Activity!V461="","",Activity!V461)</f>
        <v/>
      </c>
    </row>
    <row r="457" spans="1:17" x14ac:dyDescent="0.3">
      <c r="A457">
        <v>11</v>
      </c>
      <c r="B457" t="str">
        <f t="shared" si="7"/>
        <v/>
      </c>
      <c r="C457" s="11"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37" t="str">
        <f>IF(Activity!P462="","",Activity!P462)</f>
        <v/>
      </c>
      <c r="P457" t="str">
        <f>IF(Activity!Q462="","",Activity!Q462)</f>
        <v/>
      </c>
      <c r="Q457" t="str">
        <f>IF(Activity!V462="","",Activity!V462)</f>
        <v/>
      </c>
    </row>
    <row r="458" spans="1:17" x14ac:dyDescent="0.3">
      <c r="A458">
        <v>11</v>
      </c>
      <c r="B458" t="str">
        <f t="shared" si="7"/>
        <v/>
      </c>
      <c r="C458" s="11"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37" t="str">
        <f>IF(Activity!P463="","",Activity!P463)</f>
        <v/>
      </c>
      <c r="P458" t="str">
        <f>IF(Activity!Q463="","",Activity!Q463)</f>
        <v/>
      </c>
      <c r="Q458" t="str">
        <f>IF(Activity!V463="","",Activity!V463)</f>
        <v/>
      </c>
    </row>
    <row r="459" spans="1:17" x14ac:dyDescent="0.3">
      <c r="A459">
        <v>11</v>
      </c>
      <c r="B459" t="str">
        <f t="shared" si="7"/>
        <v/>
      </c>
      <c r="C459" s="11"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37" t="str">
        <f>IF(Activity!P464="","",Activity!P464)</f>
        <v/>
      </c>
      <c r="P459" t="str">
        <f>IF(Activity!Q464="","",Activity!Q464)</f>
        <v/>
      </c>
      <c r="Q459" t="str">
        <f>IF(Activity!V464="","",Activity!V464)</f>
        <v/>
      </c>
    </row>
    <row r="460" spans="1:17" x14ac:dyDescent="0.3">
      <c r="A460">
        <v>11</v>
      </c>
      <c r="B460" t="str">
        <f t="shared" si="7"/>
        <v/>
      </c>
      <c r="C460" s="11"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37" t="str">
        <f>IF(Activity!P465="","",Activity!P465)</f>
        <v/>
      </c>
      <c r="P460" t="str">
        <f>IF(Activity!Q465="","",Activity!Q465)</f>
        <v/>
      </c>
      <c r="Q460" t="str">
        <f>IF(Activity!V465="","",Activity!V465)</f>
        <v/>
      </c>
    </row>
    <row r="461" spans="1:17" x14ac:dyDescent="0.3">
      <c r="A461">
        <v>11</v>
      </c>
      <c r="B461" t="str">
        <f t="shared" si="7"/>
        <v/>
      </c>
      <c r="C461" s="11"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37" t="str">
        <f>IF(Activity!P466="","",Activity!P466)</f>
        <v/>
      </c>
      <c r="P461" t="str">
        <f>IF(Activity!Q466="","",Activity!Q466)</f>
        <v/>
      </c>
      <c r="Q461" t="str">
        <f>IF(Activity!V466="","",Activity!V466)</f>
        <v/>
      </c>
    </row>
    <row r="462" spans="1:17" x14ac:dyDescent="0.3">
      <c r="A462">
        <v>11</v>
      </c>
      <c r="B462" t="str">
        <f t="shared" si="7"/>
        <v/>
      </c>
      <c r="C462" s="11"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37" t="str">
        <f>IF(Activity!P467="","",Activity!P467)</f>
        <v/>
      </c>
      <c r="P462" t="str">
        <f>IF(Activity!Q467="","",Activity!Q467)</f>
        <v/>
      </c>
      <c r="Q462" t="str">
        <f>IF(Activity!V467="","",Activity!V467)</f>
        <v/>
      </c>
    </row>
    <row r="463" spans="1:17" x14ac:dyDescent="0.3">
      <c r="A463">
        <v>11</v>
      </c>
      <c r="B463" t="str">
        <f t="shared" si="7"/>
        <v/>
      </c>
      <c r="C463" s="11"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37" t="str">
        <f>IF(Activity!P468="","",Activity!P468)</f>
        <v/>
      </c>
      <c r="P463" t="str">
        <f>IF(Activity!Q468="","",Activity!Q468)</f>
        <v/>
      </c>
      <c r="Q463" t="str">
        <f>IF(Activity!V468="","",Activity!V468)</f>
        <v/>
      </c>
    </row>
    <row r="464" spans="1:17" x14ac:dyDescent="0.3">
      <c r="A464">
        <v>11</v>
      </c>
      <c r="B464" t="str">
        <f t="shared" si="7"/>
        <v/>
      </c>
      <c r="C464" s="11"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37" t="str">
        <f>IF(Activity!P469="","",Activity!P469)</f>
        <v/>
      </c>
      <c r="P464" t="str">
        <f>IF(Activity!Q469="","",Activity!Q469)</f>
        <v/>
      </c>
      <c r="Q464" t="str">
        <f>IF(Activity!V469="","",Activity!V469)</f>
        <v/>
      </c>
    </row>
    <row r="465" spans="1:17" x14ac:dyDescent="0.3">
      <c r="A465">
        <v>11</v>
      </c>
      <c r="B465" t="str">
        <f t="shared" si="7"/>
        <v/>
      </c>
      <c r="C465" s="11"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37" t="str">
        <f>IF(Activity!P470="","",Activity!P470)</f>
        <v/>
      </c>
      <c r="P465" t="str">
        <f>IF(Activity!Q470="","",Activity!Q470)</f>
        <v/>
      </c>
      <c r="Q465" t="str">
        <f>IF(Activity!V470="","",Activity!V470)</f>
        <v/>
      </c>
    </row>
    <row r="466" spans="1:17" x14ac:dyDescent="0.3">
      <c r="A466">
        <v>11</v>
      </c>
      <c r="B466" t="str">
        <f t="shared" si="7"/>
        <v/>
      </c>
      <c r="C466" s="11"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37" t="str">
        <f>IF(Activity!P471="","",Activity!P471)</f>
        <v/>
      </c>
      <c r="P466" t="str">
        <f>IF(Activity!Q471="","",Activity!Q471)</f>
        <v/>
      </c>
      <c r="Q466" t="str">
        <f>IF(Activity!V471="","",Activity!V471)</f>
        <v/>
      </c>
    </row>
    <row r="467" spans="1:17" x14ac:dyDescent="0.3">
      <c r="A467">
        <v>11</v>
      </c>
      <c r="B467" t="str">
        <f t="shared" si="7"/>
        <v/>
      </c>
      <c r="C467" s="11"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37" t="str">
        <f>IF(Activity!P472="","",Activity!P472)</f>
        <v/>
      </c>
      <c r="P467" t="str">
        <f>IF(Activity!Q472="","",Activity!Q472)</f>
        <v/>
      </c>
      <c r="Q467" t="str">
        <f>IF(Activity!V472="","",Activity!V472)</f>
        <v/>
      </c>
    </row>
    <row r="468" spans="1:17" x14ac:dyDescent="0.3">
      <c r="A468">
        <v>11</v>
      </c>
      <c r="B468" t="str">
        <f t="shared" si="7"/>
        <v/>
      </c>
      <c r="C468" s="11"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37" t="str">
        <f>IF(Activity!P473="","",Activity!P473)</f>
        <v/>
      </c>
      <c r="P468" t="str">
        <f>IF(Activity!Q473="","",Activity!Q473)</f>
        <v/>
      </c>
      <c r="Q468" t="str">
        <f>IF(Activity!V473="","",Activity!V473)</f>
        <v/>
      </c>
    </row>
    <row r="469" spans="1:17" x14ac:dyDescent="0.3">
      <c r="A469">
        <v>11</v>
      </c>
      <c r="B469" t="str">
        <f t="shared" si="7"/>
        <v/>
      </c>
      <c r="C469" s="11"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37" t="str">
        <f>IF(Activity!P474="","",Activity!P474)</f>
        <v/>
      </c>
      <c r="P469" t="str">
        <f>IF(Activity!Q474="","",Activity!Q474)</f>
        <v/>
      </c>
      <c r="Q469" t="str">
        <f>IF(Activity!V474="","",Activity!V474)</f>
        <v/>
      </c>
    </row>
    <row r="470" spans="1:17" x14ac:dyDescent="0.3">
      <c r="A470">
        <v>11</v>
      </c>
      <c r="B470" t="str">
        <f t="shared" si="7"/>
        <v/>
      </c>
      <c r="C470" s="11"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37" t="str">
        <f>IF(Activity!P475="","",Activity!P475)</f>
        <v/>
      </c>
      <c r="P470" t="str">
        <f>IF(Activity!Q475="","",Activity!Q475)</f>
        <v/>
      </c>
      <c r="Q470" t="str">
        <f>IF(Activity!V475="","",Activity!V475)</f>
        <v/>
      </c>
    </row>
    <row r="471" spans="1:17" x14ac:dyDescent="0.3">
      <c r="A471">
        <v>11</v>
      </c>
      <c r="B471" t="str">
        <f t="shared" si="7"/>
        <v/>
      </c>
      <c r="C471" s="11"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37" t="str">
        <f>IF(Activity!P476="","",Activity!P476)</f>
        <v/>
      </c>
      <c r="P471" t="str">
        <f>IF(Activity!Q476="","",Activity!Q476)</f>
        <v/>
      </c>
      <c r="Q471" t="str">
        <f>IF(Activity!V476="","",Activity!V476)</f>
        <v/>
      </c>
    </row>
    <row r="472" spans="1:17" x14ac:dyDescent="0.3">
      <c r="A472">
        <v>11</v>
      </c>
      <c r="B472" t="str">
        <f t="shared" si="7"/>
        <v/>
      </c>
      <c r="C472" s="11"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37" t="str">
        <f>IF(Activity!P477="","",Activity!P477)</f>
        <v/>
      </c>
      <c r="P472" t="str">
        <f>IF(Activity!Q477="","",Activity!Q477)</f>
        <v/>
      </c>
      <c r="Q472" t="str">
        <f>IF(Activity!V477="","",Activity!V477)</f>
        <v/>
      </c>
    </row>
    <row r="473" spans="1:17" x14ac:dyDescent="0.3">
      <c r="A473">
        <v>11</v>
      </c>
      <c r="B473" t="str">
        <f t="shared" si="7"/>
        <v/>
      </c>
      <c r="C473" s="11"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37" t="str">
        <f>IF(Activity!P478="","",Activity!P478)</f>
        <v/>
      </c>
      <c r="P473" t="str">
        <f>IF(Activity!Q478="","",Activity!Q478)</f>
        <v/>
      </c>
      <c r="Q473" t="str">
        <f>IF(Activity!V478="","",Activity!V478)</f>
        <v/>
      </c>
    </row>
    <row r="474" spans="1:17" x14ac:dyDescent="0.3">
      <c r="A474">
        <v>11</v>
      </c>
      <c r="B474" t="str">
        <f t="shared" si="7"/>
        <v/>
      </c>
      <c r="C474" s="11"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37" t="str">
        <f>IF(Activity!P479="","",Activity!P479)</f>
        <v/>
      </c>
      <c r="P474" t="str">
        <f>IF(Activity!Q479="","",Activity!Q479)</f>
        <v/>
      </c>
      <c r="Q474" t="str">
        <f>IF(Activity!V479="","",Activity!V479)</f>
        <v/>
      </c>
    </row>
    <row r="475" spans="1:17" x14ac:dyDescent="0.3">
      <c r="A475">
        <v>11</v>
      </c>
      <c r="B475" t="str">
        <f t="shared" si="7"/>
        <v/>
      </c>
      <c r="C475" s="11"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37" t="str">
        <f>IF(Activity!P480="","",Activity!P480)</f>
        <v/>
      </c>
      <c r="P475" t="str">
        <f>IF(Activity!Q480="","",Activity!Q480)</f>
        <v/>
      </c>
      <c r="Q475" t="str">
        <f>IF(Activity!V480="","",Activity!V480)</f>
        <v/>
      </c>
    </row>
    <row r="476" spans="1:17" x14ac:dyDescent="0.3">
      <c r="A476">
        <v>11</v>
      </c>
      <c r="B476" t="str">
        <f t="shared" si="7"/>
        <v/>
      </c>
      <c r="C476" s="11"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37" t="str">
        <f>IF(Activity!P481="","",Activity!P481)</f>
        <v/>
      </c>
      <c r="P476" t="str">
        <f>IF(Activity!Q481="","",Activity!Q481)</f>
        <v/>
      </c>
      <c r="Q476" t="str">
        <f>IF(Activity!V481="","",Activity!V481)</f>
        <v/>
      </c>
    </row>
    <row r="477" spans="1:17" x14ac:dyDescent="0.3">
      <c r="A477">
        <v>11</v>
      </c>
      <c r="B477" t="str">
        <f t="shared" si="7"/>
        <v/>
      </c>
      <c r="C477" s="11"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37" t="str">
        <f>IF(Activity!P482="","",Activity!P482)</f>
        <v/>
      </c>
      <c r="P477" t="str">
        <f>IF(Activity!Q482="","",Activity!Q482)</f>
        <v/>
      </c>
      <c r="Q477" t="str">
        <f>IF(Activity!V482="","",Activity!V482)</f>
        <v/>
      </c>
    </row>
    <row r="478" spans="1:17" x14ac:dyDescent="0.3">
      <c r="A478">
        <v>11</v>
      </c>
      <c r="B478" t="str">
        <f t="shared" si="7"/>
        <v/>
      </c>
      <c r="C478" s="11"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37" t="str">
        <f>IF(Activity!P483="","",Activity!P483)</f>
        <v/>
      </c>
      <c r="P478" t="str">
        <f>IF(Activity!Q483="","",Activity!Q483)</f>
        <v/>
      </c>
      <c r="Q478" t="str">
        <f>IF(Activity!V483="","",Activity!V483)</f>
        <v/>
      </c>
    </row>
    <row r="479" spans="1:17" x14ac:dyDescent="0.3">
      <c r="A479">
        <v>11</v>
      </c>
      <c r="B479" t="str">
        <f t="shared" si="7"/>
        <v/>
      </c>
      <c r="C479" s="11"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37" t="str">
        <f>IF(Activity!P484="","",Activity!P484)</f>
        <v/>
      </c>
      <c r="P479" t="str">
        <f>IF(Activity!Q484="","",Activity!Q484)</f>
        <v/>
      </c>
      <c r="Q479" t="str">
        <f>IF(Activity!V484="","",Activity!V484)</f>
        <v/>
      </c>
    </row>
    <row r="480" spans="1:17" x14ac:dyDescent="0.3">
      <c r="A480">
        <v>11</v>
      </c>
      <c r="B480" t="str">
        <f t="shared" si="7"/>
        <v/>
      </c>
      <c r="C480" s="11"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37" t="str">
        <f>IF(Activity!P485="","",Activity!P485)</f>
        <v/>
      </c>
      <c r="P480" t="str">
        <f>IF(Activity!Q485="","",Activity!Q485)</f>
        <v/>
      </c>
      <c r="Q480" t="str">
        <f>IF(Activity!V485="","",Activity!V485)</f>
        <v/>
      </c>
    </row>
    <row r="481" spans="1:17" x14ac:dyDescent="0.3">
      <c r="A481">
        <v>11</v>
      </c>
      <c r="B481" t="str">
        <f t="shared" si="7"/>
        <v/>
      </c>
      <c r="C481" s="11"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37" t="str">
        <f>IF(Activity!P486="","",Activity!P486)</f>
        <v/>
      </c>
      <c r="P481" t="str">
        <f>IF(Activity!Q486="","",Activity!Q486)</f>
        <v/>
      </c>
      <c r="Q481" t="str">
        <f>IF(Activity!V486="","",Activity!V486)</f>
        <v/>
      </c>
    </row>
    <row r="482" spans="1:17" x14ac:dyDescent="0.3">
      <c r="A482">
        <v>11</v>
      </c>
      <c r="B482" t="str">
        <f t="shared" si="7"/>
        <v/>
      </c>
      <c r="C482" s="11"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37" t="str">
        <f>IF(Activity!P487="","",Activity!P487)</f>
        <v/>
      </c>
      <c r="P482" t="str">
        <f>IF(Activity!Q487="","",Activity!Q487)</f>
        <v/>
      </c>
      <c r="Q482" t="str">
        <f>IF(Activity!V487="","",Activity!V487)</f>
        <v/>
      </c>
    </row>
    <row r="483" spans="1:17" x14ac:dyDescent="0.3">
      <c r="A483">
        <v>11</v>
      </c>
      <c r="B483" t="str">
        <f t="shared" si="7"/>
        <v/>
      </c>
      <c r="C483" s="11"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37" t="str">
        <f>IF(Activity!P488="","",Activity!P488)</f>
        <v/>
      </c>
      <c r="P483" t="str">
        <f>IF(Activity!Q488="","",Activity!Q488)</f>
        <v/>
      </c>
      <c r="Q483" t="str">
        <f>IF(Activity!V488="","",Activity!V488)</f>
        <v/>
      </c>
    </row>
    <row r="484" spans="1:17" x14ac:dyDescent="0.3">
      <c r="A484">
        <v>11</v>
      </c>
      <c r="B484" t="str">
        <f t="shared" si="7"/>
        <v/>
      </c>
      <c r="C484" s="11"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37" t="str">
        <f>IF(Activity!P489="","",Activity!P489)</f>
        <v/>
      </c>
      <c r="P484" t="str">
        <f>IF(Activity!Q489="","",Activity!Q489)</f>
        <v/>
      </c>
      <c r="Q484" t="str">
        <f>IF(Activity!V489="","",Activity!V489)</f>
        <v/>
      </c>
    </row>
    <row r="485" spans="1:17" x14ac:dyDescent="0.3">
      <c r="A485">
        <v>11</v>
      </c>
      <c r="B485" t="str">
        <f t="shared" si="7"/>
        <v/>
      </c>
      <c r="C485" s="11"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37" t="str">
        <f>IF(Activity!P490="","",Activity!P490)</f>
        <v/>
      </c>
      <c r="P485" t="str">
        <f>IF(Activity!Q490="","",Activity!Q490)</f>
        <v/>
      </c>
      <c r="Q485" t="str">
        <f>IF(Activity!V490="","",Activity!V490)</f>
        <v/>
      </c>
    </row>
    <row r="486" spans="1:17" x14ac:dyDescent="0.3">
      <c r="A486">
        <v>11</v>
      </c>
      <c r="B486" t="str">
        <f t="shared" si="7"/>
        <v/>
      </c>
      <c r="C486" s="11"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37" t="str">
        <f>IF(Activity!P491="","",Activity!P491)</f>
        <v/>
      </c>
      <c r="P486" t="str">
        <f>IF(Activity!Q491="","",Activity!Q491)</f>
        <v/>
      </c>
      <c r="Q486" t="str">
        <f>IF(Activity!V491="","",Activity!V491)</f>
        <v/>
      </c>
    </row>
    <row r="487" spans="1:17" x14ac:dyDescent="0.3">
      <c r="A487">
        <v>11</v>
      </c>
      <c r="B487" t="str">
        <f t="shared" si="7"/>
        <v/>
      </c>
      <c r="C487" s="11"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37" t="str">
        <f>IF(Activity!P492="","",Activity!P492)</f>
        <v/>
      </c>
      <c r="P487" t="str">
        <f>IF(Activity!Q492="","",Activity!Q492)</f>
        <v/>
      </c>
      <c r="Q487" t="str">
        <f>IF(Activity!V492="","",Activity!V492)</f>
        <v/>
      </c>
    </row>
    <row r="488" spans="1:17" x14ac:dyDescent="0.3">
      <c r="A488">
        <v>11</v>
      </c>
      <c r="B488" t="str">
        <f t="shared" si="7"/>
        <v/>
      </c>
      <c r="C488" s="11"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37" t="str">
        <f>IF(Activity!P493="","",Activity!P493)</f>
        <v/>
      </c>
      <c r="P488" t="str">
        <f>IF(Activity!Q493="","",Activity!Q493)</f>
        <v/>
      </c>
      <c r="Q488" t="str">
        <f>IF(Activity!V493="","",Activity!V493)</f>
        <v/>
      </c>
    </row>
    <row r="489" spans="1:17" x14ac:dyDescent="0.3">
      <c r="A489">
        <v>11</v>
      </c>
      <c r="B489" t="str">
        <f t="shared" si="7"/>
        <v/>
      </c>
      <c r="C489" s="11"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37" t="str">
        <f>IF(Activity!P494="","",Activity!P494)</f>
        <v/>
      </c>
      <c r="P489" t="str">
        <f>IF(Activity!Q494="","",Activity!Q494)</f>
        <v/>
      </c>
      <c r="Q489" t="str">
        <f>IF(Activity!V494="","",Activity!V494)</f>
        <v/>
      </c>
    </row>
    <row r="490" spans="1:17" x14ac:dyDescent="0.3">
      <c r="A490">
        <v>11</v>
      </c>
      <c r="B490" t="str">
        <f t="shared" si="7"/>
        <v/>
      </c>
      <c r="C490" s="11"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37" t="str">
        <f>IF(Activity!P495="","",Activity!P495)</f>
        <v/>
      </c>
      <c r="P490" t="str">
        <f>IF(Activity!Q495="","",Activity!Q495)</f>
        <v/>
      </c>
      <c r="Q490" t="str">
        <f>IF(Activity!V495="","",Activity!V495)</f>
        <v/>
      </c>
    </row>
    <row r="491" spans="1:17" x14ac:dyDescent="0.3">
      <c r="A491">
        <v>11</v>
      </c>
      <c r="B491" t="str">
        <f t="shared" si="7"/>
        <v/>
      </c>
      <c r="C491" s="11"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37" t="str">
        <f>IF(Activity!P496="","",Activity!P496)</f>
        <v/>
      </c>
      <c r="P491" t="str">
        <f>IF(Activity!Q496="","",Activity!Q496)</f>
        <v/>
      </c>
      <c r="Q491" t="str">
        <f>IF(Activity!V496="","",Activity!V496)</f>
        <v/>
      </c>
    </row>
    <row r="492" spans="1:17" x14ac:dyDescent="0.3">
      <c r="A492">
        <v>11</v>
      </c>
      <c r="B492" t="str">
        <f t="shared" si="7"/>
        <v/>
      </c>
      <c r="C492" s="11"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37" t="str">
        <f>IF(Activity!P497="","",Activity!P497)</f>
        <v/>
      </c>
      <c r="P492" t="str">
        <f>IF(Activity!Q497="","",Activity!Q497)</f>
        <v/>
      </c>
      <c r="Q492" t="str">
        <f>IF(Activity!V497="","",Activity!V497)</f>
        <v/>
      </c>
    </row>
    <row r="493" spans="1:17" x14ac:dyDescent="0.3">
      <c r="A493">
        <v>11</v>
      </c>
      <c r="B493" t="str">
        <f t="shared" si="7"/>
        <v/>
      </c>
      <c r="C493" s="11"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37" t="str">
        <f>IF(Activity!P498="","",Activity!P498)</f>
        <v/>
      </c>
      <c r="P493" t="str">
        <f>IF(Activity!Q498="","",Activity!Q498)</f>
        <v/>
      </c>
      <c r="Q493" t="str">
        <f>IF(Activity!V498="","",Activity!V498)</f>
        <v/>
      </c>
    </row>
    <row r="494" spans="1:17" x14ac:dyDescent="0.3">
      <c r="A494">
        <v>11</v>
      </c>
      <c r="B494" t="str">
        <f t="shared" si="7"/>
        <v/>
      </c>
      <c r="C494" s="11"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37" t="str">
        <f>IF(Activity!P499="","",Activity!P499)</f>
        <v/>
      </c>
      <c r="P494" t="str">
        <f>IF(Activity!Q499="","",Activity!Q499)</f>
        <v/>
      </c>
      <c r="Q494" t="str">
        <f>IF(Activity!V499="","",Activity!V499)</f>
        <v/>
      </c>
    </row>
    <row r="495" spans="1:17" x14ac:dyDescent="0.3">
      <c r="A495">
        <v>11</v>
      </c>
      <c r="B495" t="str">
        <f t="shared" si="7"/>
        <v/>
      </c>
      <c r="C495" s="11"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37" t="str">
        <f>IF(Activity!P500="","",Activity!P500)</f>
        <v/>
      </c>
      <c r="P495" t="str">
        <f>IF(Activity!Q500="","",Activity!Q500)</f>
        <v/>
      </c>
      <c r="Q495" t="str">
        <f>IF(Activity!V500="","",Activity!V500)</f>
        <v/>
      </c>
    </row>
    <row r="496" spans="1:17" x14ac:dyDescent="0.3">
      <c r="A496">
        <v>11</v>
      </c>
      <c r="B496" t="str">
        <f t="shared" si="7"/>
        <v/>
      </c>
      <c r="C496" s="11"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37" t="str">
        <f>IF(Activity!P501="","",Activity!P501)</f>
        <v/>
      </c>
      <c r="P496" t="str">
        <f>IF(Activity!Q501="","",Activity!Q501)</f>
        <v/>
      </c>
      <c r="Q496" t="str">
        <f>IF(Activity!V501="","",Activity!V501)</f>
        <v/>
      </c>
    </row>
    <row r="497" spans="1:17" x14ac:dyDescent="0.3">
      <c r="A497">
        <v>11</v>
      </c>
      <c r="B497" t="str">
        <f t="shared" si="7"/>
        <v/>
      </c>
      <c r="C497" s="11"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37" t="str">
        <f>IF(Activity!P502="","",Activity!P502)</f>
        <v/>
      </c>
      <c r="P497" t="str">
        <f>IF(Activity!Q502="","",Activity!Q502)</f>
        <v/>
      </c>
      <c r="Q497" t="str">
        <f>IF(Activity!V502="","",Activity!V502)</f>
        <v/>
      </c>
    </row>
    <row r="498" spans="1:17" x14ac:dyDescent="0.3">
      <c r="A498">
        <v>11</v>
      </c>
      <c r="B498" t="str">
        <f t="shared" si="7"/>
        <v/>
      </c>
      <c r="C498" s="11"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37" t="str">
        <f>IF(Activity!P503="","",Activity!P503)</f>
        <v/>
      </c>
      <c r="P498" t="str">
        <f>IF(Activity!Q503="","",Activity!Q503)</f>
        <v/>
      </c>
      <c r="Q498" t="str">
        <f>IF(Activity!V503="","",Activity!V503)</f>
        <v/>
      </c>
    </row>
    <row r="499" spans="1:17" x14ac:dyDescent="0.3">
      <c r="A499">
        <v>11</v>
      </c>
      <c r="B499" t="str">
        <f t="shared" si="7"/>
        <v/>
      </c>
      <c r="C499" s="11"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37" t="str">
        <f>IF(Activity!P504="","",Activity!P504)</f>
        <v/>
      </c>
      <c r="P499" t="str">
        <f>IF(Activity!Q504="","",Activity!Q504)</f>
        <v/>
      </c>
      <c r="Q499" t="str">
        <f>IF(Activity!V504="","",Activity!V504)</f>
        <v/>
      </c>
    </row>
    <row r="500" spans="1:17" x14ac:dyDescent="0.3">
      <c r="A500">
        <v>11</v>
      </c>
      <c r="B500" t="str">
        <f t="shared" si="7"/>
        <v/>
      </c>
      <c r="C500" s="11"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37" t="str">
        <f>IF(Activity!P505="","",Activity!P505)</f>
        <v/>
      </c>
      <c r="P500" t="str">
        <f>IF(Activity!Q505="","",Activity!Q505)</f>
        <v/>
      </c>
      <c r="Q500" t="str">
        <f>IF(Activity!V505="","",Activity!V505)</f>
        <v/>
      </c>
    </row>
    <row r="501" spans="1:17" x14ac:dyDescent="0.3">
      <c r="A501">
        <v>11</v>
      </c>
      <c r="B501" t="str">
        <f t="shared" si="7"/>
        <v/>
      </c>
      <c r="C501" s="11"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37" t="str">
        <f>IF(Activity!P506="","",Activity!P506)</f>
        <v/>
      </c>
      <c r="P501" t="str">
        <f>IF(Activity!Q506="","",Activity!Q506)</f>
        <v/>
      </c>
      <c r="Q501" t="str">
        <f>IF(Activity!V506="","",Activity!V506)</f>
        <v/>
      </c>
    </row>
    <row r="502" spans="1:17" x14ac:dyDescent="0.3">
      <c r="A502">
        <v>11</v>
      </c>
      <c r="B502" t="str">
        <f t="shared" si="7"/>
        <v/>
      </c>
      <c r="C502" s="11"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37" t="str">
        <f>IF(Activity!P507="","",Activity!P507)</f>
        <v/>
      </c>
      <c r="P502" t="str">
        <f>IF(Activity!Q507="","",Activity!Q507)</f>
        <v/>
      </c>
      <c r="Q502" t="str">
        <f>IF(Activity!V507="","",Activity!V507)</f>
        <v/>
      </c>
    </row>
    <row r="503" spans="1:17" x14ac:dyDescent="0.3">
      <c r="A503">
        <v>11</v>
      </c>
      <c r="B503" t="str">
        <f t="shared" si="7"/>
        <v/>
      </c>
      <c r="C503" s="11"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37" t="str">
        <f>IF(Activity!P508="","",Activity!P508)</f>
        <v/>
      </c>
      <c r="P503" t="str">
        <f>IF(Activity!Q508="","",Activity!Q508)</f>
        <v/>
      </c>
      <c r="Q503" t="str">
        <f>IF(Activity!V508="","",Activity!V508)</f>
        <v/>
      </c>
    </row>
    <row r="504" spans="1:17" x14ac:dyDescent="0.3">
      <c r="A504">
        <v>11</v>
      </c>
      <c r="B504" t="str">
        <f t="shared" si="7"/>
        <v/>
      </c>
      <c r="C504" s="11"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37" t="str">
        <f>IF(Activity!P509="","",Activity!P509)</f>
        <v/>
      </c>
      <c r="P504" t="str">
        <f>IF(Activity!Q509="","",Activity!Q509)</f>
        <v/>
      </c>
      <c r="Q504" t="str">
        <f>IF(Activity!V509="","",Activity!V509)</f>
        <v/>
      </c>
    </row>
    <row r="505" spans="1:17" x14ac:dyDescent="0.3">
      <c r="A505">
        <v>11</v>
      </c>
      <c r="B505" t="str">
        <f t="shared" si="7"/>
        <v/>
      </c>
      <c r="C505" s="11"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37" t="str">
        <f>IF(Activity!P510="","",Activity!P510)</f>
        <v/>
      </c>
      <c r="P505" t="str">
        <f>IF(Activity!Q510="","",Activity!Q510)</f>
        <v/>
      </c>
      <c r="Q505" t="str">
        <f>IF(Activity!V510="","",Activity!V510)</f>
        <v/>
      </c>
    </row>
    <row r="506" spans="1:17" x14ac:dyDescent="0.3">
      <c r="A506">
        <v>11</v>
      </c>
      <c r="B506" t="str">
        <f t="shared" si="7"/>
        <v/>
      </c>
      <c r="C506" s="11"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3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5"/>
  <sheetViews>
    <sheetView topLeftCell="O1" zoomScale="85" zoomScaleNormal="85" workbookViewId="0">
      <selection activeCell="S85" sqref="S85"/>
    </sheetView>
  </sheetViews>
  <sheetFormatPr defaultColWidth="9.21875" defaultRowHeight="14.4" x14ac:dyDescent="0.3"/>
  <cols>
    <col min="1" max="1" width="32.5546875" style="89" customWidth="1"/>
    <col min="2" max="2" width="49.21875" style="89" bestFit="1" customWidth="1"/>
    <col min="3" max="3" width="2.77734375" style="89" customWidth="1"/>
    <col min="4" max="4" width="52.21875" style="89" bestFit="1" customWidth="1"/>
    <col min="5" max="5" width="2" style="89" customWidth="1"/>
    <col min="6" max="6" width="51" style="89" bestFit="1" customWidth="1"/>
    <col min="7" max="7" width="51" style="89" customWidth="1"/>
    <col min="8" max="8" width="0.77734375" style="89" customWidth="1"/>
    <col min="9" max="9" width="21.21875" style="89" customWidth="1"/>
    <col min="10" max="10" width="50" style="89" bestFit="1" customWidth="1"/>
    <col min="11" max="11" width="11" style="89" bestFit="1" customWidth="1"/>
    <col min="12" max="12" width="10.77734375" style="89" bestFit="1" customWidth="1"/>
    <col min="13" max="13" width="2.77734375" style="89" customWidth="1"/>
    <col min="14" max="14" width="24.21875" style="89" bestFit="1" customWidth="1"/>
    <col min="15" max="15" width="47.77734375" style="89" bestFit="1" customWidth="1"/>
    <col min="16" max="16" width="11" style="89" bestFit="1" customWidth="1"/>
    <col min="17" max="17" width="10.77734375" style="89" bestFit="1" customWidth="1"/>
    <col min="18" max="18" width="2.77734375" style="89" customWidth="1"/>
    <col min="19" max="19" width="48" style="89" bestFit="1" customWidth="1"/>
    <col min="20" max="20" width="2.77734375" style="89" customWidth="1"/>
    <col min="21" max="21" width="9.21875" style="89"/>
    <col min="22" max="22" width="2.77734375" style="89" customWidth="1"/>
    <col min="23" max="23" width="48.77734375" style="89" bestFit="1" customWidth="1"/>
    <col min="24" max="24" width="2.77734375" style="89" customWidth="1"/>
    <col min="25" max="25" width="17.77734375" style="89" bestFit="1" customWidth="1"/>
    <col min="26" max="26" width="2.77734375" style="89" customWidth="1"/>
    <col min="27" max="27" width="39.21875" style="89" bestFit="1" customWidth="1"/>
    <col min="28" max="28" width="2.77734375" style="89" customWidth="1"/>
    <col min="29" max="29" width="37.77734375" style="89" bestFit="1" customWidth="1"/>
    <col min="30" max="30" width="2.77734375" style="89" customWidth="1"/>
    <col min="31" max="31" width="9.21875" style="133"/>
    <col min="32" max="32" width="2.77734375" style="89" customWidth="1"/>
    <col min="33" max="16384" width="9.21875" style="89"/>
  </cols>
  <sheetData>
    <row r="3" spans="1:32" s="93" customFormat="1" x14ac:dyDescent="0.3">
      <c r="A3" s="253" t="s">
        <v>9</v>
      </c>
      <c r="B3" s="254" t="s">
        <v>233</v>
      </c>
      <c r="C3" s="89"/>
      <c r="D3" s="253" t="s">
        <v>214</v>
      </c>
      <c r="E3" s="89"/>
      <c r="F3" s="253" t="s">
        <v>10</v>
      </c>
      <c r="G3" s="253" t="s">
        <v>498</v>
      </c>
      <c r="H3" s="89"/>
      <c r="I3" s="87" t="s">
        <v>9</v>
      </c>
      <c r="J3" s="87" t="s">
        <v>10</v>
      </c>
      <c r="K3" s="87" t="s">
        <v>11</v>
      </c>
      <c r="L3" s="87" t="s">
        <v>12</v>
      </c>
      <c r="M3" s="89"/>
      <c r="N3" s="87" t="s">
        <v>286</v>
      </c>
      <c r="O3" s="87" t="s">
        <v>234</v>
      </c>
      <c r="P3" s="87" t="s">
        <v>11</v>
      </c>
      <c r="Q3" s="87" t="s">
        <v>12</v>
      </c>
      <c r="R3" s="89"/>
      <c r="S3" s="323" t="s">
        <v>701</v>
      </c>
      <c r="T3" s="89"/>
      <c r="U3" s="87" t="s">
        <v>235</v>
      </c>
      <c r="V3" s="89"/>
      <c r="W3" s="128" t="s">
        <v>237</v>
      </c>
      <c r="X3" s="89"/>
      <c r="Y3" s="128" t="s">
        <v>238</v>
      </c>
      <c r="Z3" s="89"/>
      <c r="AA3" s="128" t="s">
        <v>239</v>
      </c>
      <c r="AB3" s="89"/>
      <c r="AC3" s="128" t="s">
        <v>286</v>
      </c>
      <c r="AD3" s="89"/>
      <c r="AE3" s="132" t="s">
        <v>384</v>
      </c>
      <c r="AF3" s="89"/>
    </row>
    <row r="4" spans="1:32" x14ac:dyDescent="0.3">
      <c r="A4" s="299" t="s">
        <v>173</v>
      </c>
      <c r="B4" s="300" t="s">
        <v>174</v>
      </c>
      <c r="D4" s="238" t="s">
        <v>214</v>
      </c>
      <c r="F4" s="324" t="s">
        <v>435</v>
      </c>
      <c r="G4" s="325" t="s">
        <v>626</v>
      </c>
      <c r="I4" s="333" t="s">
        <v>644</v>
      </c>
      <c r="J4" s="329"/>
      <c r="K4" s="329"/>
      <c r="L4" s="330"/>
      <c r="N4" s="296" t="s">
        <v>295</v>
      </c>
      <c r="O4" s="297"/>
      <c r="P4" s="297"/>
      <c r="Q4" s="298"/>
      <c r="S4" s="294" t="s">
        <v>524</v>
      </c>
      <c r="U4" s="89" t="s">
        <v>117</v>
      </c>
      <c r="W4" s="89" t="s">
        <v>240</v>
      </c>
      <c r="Y4" s="89" t="s">
        <v>249</v>
      </c>
      <c r="AA4" s="138" t="s">
        <v>391</v>
      </c>
      <c r="AC4" s="89" t="s">
        <v>634</v>
      </c>
      <c r="AE4" s="133">
        <v>11</v>
      </c>
    </row>
    <row r="5" spans="1:32" x14ac:dyDescent="0.3">
      <c r="A5" s="299" t="s">
        <v>644</v>
      </c>
      <c r="B5" s="300" t="s">
        <v>644</v>
      </c>
      <c r="D5" s="239"/>
      <c r="F5" s="326" t="s">
        <v>178</v>
      </c>
      <c r="G5" s="325" t="s">
        <v>627</v>
      </c>
      <c r="I5" s="326"/>
      <c r="J5" s="332" t="s">
        <v>217</v>
      </c>
      <c r="K5" s="332">
        <v>375</v>
      </c>
      <c r="L5" s="325" t="s">
        <v>135</v>
      </c>
      <c r="N5" s="299"/>
      <c r="O5" s="294" t="s">
        <v>407</v>
      </c>
      <c r="P5" s="294">
        <v>55</v>
      </c>
      <c r="Q5" s="300" t="s">
        <v>140</v>
      </c>
      <c r="S5" s="294" t="s">
        <v>330</v>
      </c>
      <c r="U5" s="89" t="s">
        <v>103</v>
      </c>
      <c r="W5" s="89" t="s">
        <v>241</v>
      </c>
      <c r="Y5" s="89" t="s">
        <v>250</v>
      </c>
      <c r="AA5" s="138" t="s">
        <v>392</v>
      </c>
      <c r="AC5" s="89" t="s">
        <v>273</v>
      </c>
      <c r="AE5" s="133">
        <v>12</v>
      </c>
    </row>
    <row r="6" spans="1:32" x14ac:dyDescent="0.3">
      <c r="A6" s="299" t="s">
        <v>44</v>
      </c>
      <c r="B6" s="300" t="s">
        <v>402</v>
      </c>
      <c r="D6" s="88"/>
      <c r="F6" s="326" t="s">
        <v>431</v>
      </c>
      <c r="G6" s="325" t="s">
        <v>628</v>
      </c>
      <c r="I6" s="326"/>
      <c r="J6" s="332" t="s">
        <v>218</v>
      </c>
      <c r="K6" s="332">
        <v>750</v>
      </c>
      <c r="L6" s="325" t="s">
        <v>135</v>
      </c>
      <c r="N6" s="299"/>
      <c r="O6" s="294" t="s">
        <v>408</v>
      </c>
      <c r="P6" s="294">
        <v>52</v>
      </c>
      <c r="Q6" s="300" t="s">
        <v>140</v>
      </c>
      <c r="S6" s="294" t="s">
        <v>331</v>
      </c>
      <c r="W6" s="89" t="s">
        <v>242</v>
      </c>
      <c r="Y6" s="89" t="s">
        <v>251</v>
      </c>
      <c r="AA6" s="138" t="s">
        <v>393</v>
      </c>
      <c r="AC6" s="89" t="s">
        <v>172</v>
      </c>
      <c r="AE6" s="133">
        <v>13</v>
      </c>
    </row>
    <row r="7" spans="1:32" x14ac:dyDescent="0.3">
      <c r="A7" s="299" t="s">
        <v>182</v>
      </c>
      <c r="B7" s="300" t="s">
        <v>175</v>
      </c>
      <c r="D7" s="253" t="s">
        <v>440</v>
      </c>
      <c r="F7" s="326" t="s">
        <v>574</v>
      </c>
      <c r="G7" s="325" t="s">
        <v>628</v>
      </c>
      <c r="I7" s="326"/>
      <c r="J7" s="332" t="s">
        <v>219</v>
      </c>
      <c r="K7" s="332">
        <v>1050</v>
      </c>
      <c r="L7" s="325" t="s">
        <v>135</v>
      </c>
      <c r="N7" s="299"/>
      <c r="O7" s="294" t="s">
        <v>409</v>
      </c>
      <c r="P7" s="294">
        <v>57</v>
      </c>
      <c r="Q7" s="300" t="s">
        <v>133</v>
      </c>
      <c r="S7" s="295" t="s">
        <v>522</v>
      </c>
      <c r="W7" s="89" t="s">
        <v>243</v>
      </c>
      <c r="AA7" s="138" t="s">
        <v>394</v>
      </c>
      <c r="AC7" s="89" t="s">
        <v>633</v>
      </c>
      <c r="AE7" s="133">
        <v>14</v>
      </c>
    </row>
    <row r="8" spans="1:32" x14ac:dyDescent="0.3">
      <c r="A8" s="316" t="s">
        <v>643</v>
      </c>
      <c r="B8" s="304" t="s">
        <v>654</v>
      </c>
      <c r="D8" s="240" t="s">
        <v>117</v>
      </c>
      <c r="F8" s="326" t="s">
        <v>180</v>
      </c>
      <c r="G8" s="325" t="s">
        <v>626</v>
      </c>
      <c r="I8" s="326"/>
      <c r="J8" s="332" t="s">
        <v>179</v>
      </c>
      <c r="K8" s="332">
        <v>400</v>
      </c>
      <c r="L8" s="325" t="s">
        <v>134</v>
      </c>
      <c r="N8" s="301"/>
      <c r="O8" s="302"/>
      <c r="P8" s="303"/>
      <c r="Q8" s="304"/>
      <c r="S8" s="295" t="s">
        <v>655</v>
      </c>
      <c r="W8" s="89" t="s">
        <v>244</v>
      </c>
      <c r="AA8" s="138" t="s">
        <v>395</v>
      </c>
      <c r="AC8" s="89" t="s">
        <v>283</v>
      </c>
      <c r="AE8" s="133">
        <v>15</v>
      </c>
    </row>
    <row r="9" spans="1:32" x14ac:dyDescent="0.3">
      <c r="A9" s="316"/>
      <c r="B9" s="304"/>
      <c r="D9" s="241" t="s">
        <v>103</v>
      </c>
      <c r="F9" s="326" t="s">
        <v>407</v>
      </c>
      <c r="G9" s="325" t="s">
        <v>273</v>
      </c>
      <c r="I9" s="326"/>
      <c r="J9" s="332" t="s">
        <v>225</v>
      </c>
      <c r="K9" s="332">
        <v>2750</v>
      </c>
      <c r="L9" s="325" t="s">
        <v>135</v>
      </c>
      <c r="N9" s="86"/>
      <c r="O9" s="92"/>
      <c r="P9" s="91"/>
      <c r="Q9" s="91"/>
      <c r="S9" s="295" t="s">
        <v>332</v>
      </c>
      <c r="W9" s="89" t="s">
        <v>245</v>
      </c>
      <c r="AA9" s="138" t="s">
        <v>396</v>
      </c>
      <c r="AC9" s="89" t="s">
        <v>305</v>
      </c>
      <c r="AE9" s="133">
        <v>16</v>
      </c>
    </row>
    <row r="10" spans="1:32" x14ac:dyDescent="0.3">
      <c r="A10" s="316"/>
      <c r="B10" s="304"/>
      <c r="D10" s="242"/>
      <c r="F10" s="326" t="s">
        <v>408</v>
      </c>
      <c r="G10" s="325" t="s">
        <v>273</v>
      </c>
      <c r="I10" s="326"/>
      <c r="J10" s="332" t="s">
        <v>186</v>
      </c>
      <c r="K10" s="332">
        <v>1500</v>
      </c>
      <c r="L10" s="325" t="s">
        <v>135</v>
      </c>
      <c r="N10" s="296" t="s">
        <v>296</v>
      </c>
      <c r="O10" s="305"/>
      <c r="P10" s="306"/>
      <c r="Q10" s="307"/>
      <c r="S10" s="294" t="s">
        <v>656</v>
      </c>
      <c r="W10" s="89" t="s">
        <v>246</v>
      </c>
      <c r="AA10" s="138" t="s">
        <v>397</v>
      </c>
      <c r="AC10" s="89" t="s">
        <v>636</v>
      </c>
      <c r="AE10" s="133">
        <v>17</v>
      </c>
    </row>
    <row r="11" spans="1:32" x14ac:dyDescent="0.3">
      <c r="F11" s="327" t="s">
        <v>409</v>
      </c>
      <c r="G11" s="325" t="s">
        <v>273</v>
      </c>
      <c r="I11" s="326"/>
      <c r="J11" s="332" t="s">
        <v>187</v>
      </c>
      <c r="K11" s="332">
        <v>1714</v>
      </c>
      <c r="L11" s="325" t="s">
        <v>135</v>
      </c>
      <c r="N11" s="299"/>
      <c r="O11" s="295" t="s">
        <v>585</v>
      </c>
      <c r="P11" s="294">
        <v>2271.15</v>
      </c>
      <c r="Q11" s="300" t="s">
        <v>134</v>
      </c>
      <c r="S11" s="294" t="s">
        <v>147</v>
      </c>
      <c r="W11" s="89" t="s">
        <v>247</v>
      </c>
      <c r="AA11" s="138" t="s">
        <v>398</v>
      </c>
      <c r="AC11" s="89" t="s">
        <v>45</v>
      </c>
      <c r="AE11" s="133">
        <v>18</v>
      </c>
    </row>
    <row r="12" spans="1:32" x14ac:dyDescent="0.3">
      <c r="A12" s="128" t="s">
        <v>286</v>
      </c>
      <c r="B12" s="128" t="s">
        <v>288</v>
      </c>
      <c r="D12" s="252" t="s">
        <v>20</v>
      </c>
      <c r="F12" s="327" t="s">
        <v>514</v>
      </c>
      <c r="G12" s="325" t="s">
        <v>45</v>
      </c>
      <c r="I12" s="326"/>
      <c r="J12" s="332" t="s">
        <v>128</v>
      </c>
      <c r="K12" s="332">
        <v>250</v>
      </c>
      <c r="L12" s="325" t="s">
        <v>133</v>
      </c>
      <c r="N12" s="299"/>
      <c r="O12" s="295" t="s">
        <v>207</v>
      </c>
      <c r="P12" s="308">
        <v>302</v>
      </c>
      <c r="Q12" s="309" t="s">
        <v>134</v>
      </c>
      <c r="S12" s="294" t="s">
        <v>657</v>
      </c>
      <c r="W12" s="89" t="s">
        <v>248</v>
      </c>
      <c r="AA12" s="138" t="s">
        <v>399</v>
      </c>
      <c r="AC12" s="89" t="s">
        <v>307</v>
      </c>
      <c r="AE12" s="133">
        <v>19</v>
      </c>
    </row>
    <row r="13" spans="1:32" x14ac:dyDescent="0.3">
      <c r="A13" s="317" t="s">
        <v>634</v>
      </c>
      <c r="B13" s="243"/>
      <c r="D13" s="318" t="s">
        <v>645</v>
      </c>
      <c r="F13" s="327" t="s">
        <v>572</v>
      </c>
      <c r="G13" s="325" t="s">
        <v>629</v>
      </c>
      <c r="I13" s="326"/>
      <c r="J13" s="332" t="s">
        <v>510</v>
      </c>
      <c r="K13" s="332">
        <v>1850</v>
      </c>
      <c r="L13" s="325" t="s">
        <v>135</v>
      </c>
      <c r="N13" s="301"/>
      <c r="O13" s="310" t="s">
        <v>538</v>
      </c>
      <c r="P13" s="303">
        <v>360</v>
      </c>
      <c r="Q13" s="311" t="s">
        <v>642</v>
      </c>
      <c r="S13" s="294" t="s">
        <v>333</v>
      </c>
      <c r="AC13" s="89" t="s">
        <v>630</v>
      </c>
      <c r="AE13" s="133">
        <v>20</v>
      </c>
    </row>
    <row r="14" spans="1:32" x14ac:dyDescent="0.3">
      <c r="A14" s="315" t="s">
        <v>273</v>
      </c>
      <c r="B14" s="321" t="s">
        <v>295</v>
      </c>
      <c r="D14" s="318" t="s">
        <v>646</v>
      </c>
      <c r="F14" s="327" t="s">
        <v>542</v>
      </c>
      <c r="G14" s="325" t="s">
        <v>630</v>
      </c>
      <c r="I14" s="326"/>
      <c r="J14" s="332" t="s">
        <v>489</v>
      </c>
      <c r="K14" s="332">
        <v>1395</v>
      </c>
      <c r="L14" s="325" t="s">
        <v>135</v>
      </c>
      <c r="N14" s="86"/>
      <c r="O14" s="92"/>
      <c r="P14" s="91"/>
      <c r="Q14" s="91"/>
      <c r="S14" s="295" t="s">
        <v>334</v>
      </c>
      <c r="AC14" s="89" t="s">
        <v>197</v>
      </c>
      <c r="AE14" s="133">
        <v>21</v>
      </c>
    </row>
    <row r="15" spans="1:32" x14ac:dyDescent="0.3">
      <c r="A15" s="315" t="s">
        <v>172</v>
      </c>
      <c r="B15" s="243"/>
      <c r="D15" s="318" t="s">
        <v>647</v>
      </c>
      <c r="F15" s="327" t="s">
        <v>541</v>
      </c>
      <c r="G15" s="325" t="s">
        <v>630</v>
      </c>
      <c r="I15" s="326"/>
      <c r="J15" s="332" t="s">
        <v>607</v>
      </c>
      <c r="K15" s="332">
        <v>1645</v>
      </c>
      <c r="L15" s="325" t="s">
        <v>135</v>
      </c>
      <c r="N15" s="296" t="s">
        <v>302</v>
      </c>
      <c r="O15" s="305"/>
      <c r="P15" s="306"/>
      <c r="Q15" s="307"/>
      <c r="S15" s="295" t="s">
        <v>148</v>
      </c>
      <c r="AC15" s="89" t="s">
        <v>60</v>
      </c>
      <c r="AE15" s="133">
        <v>22</v>
      </c>
    </row>
    <row r="16" spans="1:32" x14ac:dyDescent="0.3">
      <c r="A16" s="315" t="s">
        <v>633</v>
      </c>
      <c r="B16" s="243" t="s">
        <v>296</v>
      </c>
      <c r="D16" s="318" t="s">
        <v>648</v>
      </c>
      <c r="F16" s="327" t="s">
        <v>521</v>
      </c>
      <c r="G16" s="325" t="s">
        <v>629</v>
      </c>
      <c r="I16" s="326"/>
      <c r="J16" s="332" t="s">
        <v>490</v>
      </c>
      <c r="K16" s="332">
        <v>1928</v>
      </c>
      <c r="L16" s="325" t="s">
        <v>135</v>
      </c>
      <c r="N16" s="299"/>
      <c r="O16" s="295" t="s">
        <v>580</v>
      </c>
      <c r="P16" s="294">
        <v>112</v>
      </c>
      <c r="Q16" s="300" t="s">
        <v>133</v>
      </c>
      <c r="S16" s="295" t="s">
        <v>658</v>
      </c>
      <c r="AC16" s="89" t="s">
        <v>191</v>
      </c>
      <c r="AE16" s="133">
        <v>23</v>
      </c>
    </row>
    <row r="17" spans="1:31" x14ac:dyDescent="0.3">
      <c r="A17" s="315" t="s">
        <v>283</v>
      </c>
      <c r="B17" s="243" t="s">
        <v>302</v>
      </c>
      <c r="D17" s="318" t="s">
        <v>649</v>
      </c>
      <c r="F17" s="327" t="s">
        <v>417</v>
      </c>
      <c r="G17" s="325" t="s">
        <v>197</v>
      </c>
      <c r="I17" s="326"/>
      <c r="J17" s="332" t="s">
        <v>491</v>
      </c>
      <c r="K17" s="332">
        <v>190</v>
      </c>
      <c r="L17" s="325" t="s">
        <v>133</v>
      </c>
      <c r="N17" s="299"/>
      <c r="O17" s="295" t="s">
        <v>581</v>
      </c>
      <c r="P17" s="294">
        <v>150</v>
      </c>
      <c r="Q17" s="300" t="s">
        <v>133</v>
      </c>
      <c r="S17" s="295" t="s">
        <v>335</v>
      </c>
      <c r="AC17" s="89" t="s">
        <v>284</v>
      </c>
      <c r="AE17" s="133">
        <v>24</v>
      </c>
    </row>
    <row r="18" spans="1:31" x14ac:dyDescent="0.3">
      <c r="A18" s="315" t="s">
        <v>305</v>
      </c>
      <c r="B18" s="243" t="s">
        <v>319</v>
      </c>
      <c r="D18" s="318" t="s">
        <v>650</v>
      </c>
      <c r="F18" s="326" t="s">
        <v>575</v>
      </c>
      <c r="G18" s="325" t="s">
        <v>305</v>
      </c>
      <c r="I18" s="326"/>
      <c r="J18" s="332" t="s">
        <v>614</v>
      </c>
      <c r="K18" s="332">
        <v>275</v>
      </c>
      <c r="L18" s="325" t="s">
        <v>135</v>
      </c>
      <c r="N18" s="299"/>
      <c r="O18" s="295" t="s">
        <v>582</v>
      </c>
      <c r="P18" s="308">
        <v>100</v>
      </c>
      <c r="Q18" s="309" t="s">
        <v>133</v>
      </c>
      <c r="S18" s="295" t="s">
        <v>336</v>
      </c>
      <c r="AC18" s="89" t="s">
        <v>635</v>
      </c>
      <c r="AE18" s="133">
        <v>25</v>
      </c>
    </row>
    <row r="19" spans="1:31" x14ac:dyDescent="0.3">
      <c r="A19" s="315" t="s">
        <v>636</v>
      </c>
      <c r="B19" s="243" t="s">
        <v>297</v>
      </c>
      <c r="D19" s="318" t="s">
        <v>651</v>
      </c>
      <c r="F19" s="326" t="s">
        <v>576</v>
      </c>
      <c r="G19" s="325" t="s">
        <v>305</v>
      </c>
      <c r="I19" s="281"/>
      <c r="J19" s="283"/>
      <c r="K19" s="283"/>
      <c r="L19" s="284"/>
      <c r="N19" s="301"/>
      <c r="O19" s="310"/>
      <c r="P19" s="303"/>
      <c r="Q19" s="311"/>
      <c r="S19" s="295" t="s">
        <v>659</v>
      </c>
      <c r="AC19" s="89" t="s">
        <v>598</v>
      </c>
      <c r="AE19" s="133">
        <v>26</v>
      </c>
    </row>
    <row r="20" spans="1:31" x14ac:dyDescent="0.3">
      <c r="A20" s="315" t="s">
        <v>45</v>
      </c>
      <c r="B20" s="243" t="s">
        <v>321</v>
      </c>
      <c r="D20" s="318" t="s">
        <v>652</v>
      </c>
      <c r="F20" s="327" t="s">
        <v>577</v>
      </c>
      <c r="G20" s="325" t="s">
        <v>305</v>
      </c>
      <c r="I20" s="281"/>
      <c r="J20" s="282"/>
      <c r="K20" s="283"/>
      <c r="L20" s="284"/>
      <c r="N20" s="86"/>
      <c r="O20" s="92"/>
      <c r="P20" s="91"/>
      <c r="Q20" s="91"/>
      <c r="S20" s="295" t="s">
        <v>660</v>
      </c>
      <c r="AC20" s="89" t="s">
        <v>44</v>
      </c>
      <c r="AE20" s="133">
        <v>27</v>
      </c>
    </row>
    <row r="21" spans="1:31" x14ac:dyDescent="0.3">
      <c r="A21" s="315" t="s">
        <v>307</v>
      </c>
      <c r="B21" s="243" t="s">
        <v>298</v>
      </c>
      <c r="D21" s="318" t="s">
        <v>653</v>
      </c>
      <c r="F21" s="326" t="s">
        <v>578</v>
      </c>
      <c r="G21" s="325" t="s">
        <v>305</v>
      </c>
      <c r="I21" s="281"/>
      <c r="J21" s="283"/>
      <c r="K21" s="283"/>
      <c r="L21" s="284"/>
      <c r="N21" s="296" t="s">
        <v>319</v>
      </c>
      <c r="O21" s="305"/>
      <c r="P21" s="306"/>
      <c r="Q21" s="307"/>
      <c r="S21" s="294" t="s">
        <v>337</v>
      </c>
      <c r="AC21" s="89" t="s">
        <v>269</v>
      </c>
      <c r="AE21" s="133">
        <v>28</v>
      </c>
    </row>
    <row r="22" spans="1:31" x14ac:dyDescent="0.3">
      <c r="A22" s="315" t="s">
        <v>630</v>
      </c>
      <c r="B22" s="243"/>
      <c r="D22" s="318" t="s">
        <v>24</v>
      </c>
      <c r="F22" s="326" t="s">
        <v>579</v>
      </c>
      <c r="G22" s="325" t="s">
        <v>631</v>
      </c>
      <c r="I22" s="281"/>
      <c r="J22" s="283"/>
      <c r="K22" s="283"/>
      <c r="L22" s="284"/>
      <c r="N22" s="299"/>
      <c r="O22" s="295" t="s">
        <v>575</v>
      </c>
      <c r="P22" s="308">
        <v>40.229999999999997</v>
      </c>
      <c r="Q22" s="309" t="s">
        <v>119</v>
      </c>
      <c r="S22" s="294" t="s">
        <v>661</v>
      </c>
      <c r="AC22" s="89" t="s">
        <v>638</v>
      </c>
      <c r="AE22" s="133">
        <v>29</v>
      </c>
    </row>
    <row r="23" spans="1:31" x14ac:dyDescent="0.3">
      <c r="A23" s="315" t="s">
        <v>197</v>
      </c>
      <c r="B23" s="243" t="s">
        <v>322</v>
      </c>
      <c r="D23" s="318">
        <v>10</v>
      </c>
      <c r="F23" s="327" t="s">
        <v>525</v>
      </c>
      <c r="G23" s="325" t="s">
        <v>634</v>
      </c>
      <c r="I23" s="281"/>
      <c r="J23" s="283"/>
      <c r="K23" s="283"/>
      <c r="L23" s="284"/>
      <c r="N23" s="299"/>
      <c r="O23" s="295" t="s">
        <v>576</v>
      </c>
      <c r="P23" s="308">
        <v>48.3</v>
      </c>
      <c r="Q23" s="309" t="s">
        <v>119</v>
      </c>
      <c r="S23" s="294" t="s">
        <v>544</v>
      </c>
      <c r="AC23" s="89" t="s">
        <v>492</v>
      </c>
      <c r="AE23" s="133">
        <v>30</v>
      </c>
    </row>
    <row r="24" spans="1:31" x14ac:dyDescent="0.3">
      <c r="A24" s="315" t="s">
        <v>60</v>
      </c>
      <c r="B24" s="243" t="s">
        <v>323</v>
      </c>
      <c r="D24" s="318">
        <v>11</v>
      </c>
      <c r="F24" s="327" t="s">
        <v>580</v>
      </c>
      <c r="G24" s="325" t="s">
        <v>283</v>
      </c>
      <c r="I24" s="285"/>
      <c r="J24" s="286"/>
      <c r="K24" s="286"/>
      <c r="L24" s="287"/>
      <c r="N24" s="299"/>
      <c r="O24" s="295" t="s">
        <v>577</v>
      </c>
      <c r="P24" s="308">
        <v>85.83</v>
      </c>
      <c r="Q24" s="309" t="s">
        <v>119</v>
      </c>
      <c r="S24" s="295" t="s">
        <v>662</v>
      </c>
      <c r="AC24" s="89" t="s">
        <v>627</v>
      </c>
      <c r="AE24" s="133">
        <v>31</v>
      </c>
    </row>
    <row r="25" spans="1:31" x14ac:dyDescent="0.3">
      <c r="A25" s="315" t="s">
        <v>191</v>
      </c>
      <c r="B25" s="243" t="s">
        <v>292</v>
      </c>
      <c r="D25" s="318">
        <v>12</v>
      </c>
      <c r="F25" s="326" t="s">
        <v>581</v>
      </c>
      <c r="G25" s="325" t="s">
        <v>283</v>
      </c>
      <c r="I25" s="86"/>
      <c r="J25" s="86"/>
      <c r="K25" s="86"/>
      <c r="L25" s="86"/>
      <c r="N25" s="299"/>
      <c r="O25" s="295" t="s">
        <v>578</v>
      </c>
      <c r="P25" s="308">
        <v>74.86</v>
      </c>
      <c r="Q25" s="309" t="s">
        <v>119</v>
      </c>
      <c r="S25" s="295" t="s">
        <v>540</v>
      </c>
      <c r="AC25" s="89" t="s">
        <v>280</v>
      </c>
      <c r="AE25" s="133">
        <v>32</v>
      </c>
    </row>
    <row r="26" spans="1:31" x14ac:dyDescent="0.3">
      <c r="A26" s="315" t="s">
        <v>284</v>
      </c>
      <c r="B26" s="243" t="s">
        <v>303</v>
      </c>
      <c r="D26" s="318">
        <v>13</v>
      </c>
      <c r="F26" s="326" t="s">
        <v>582</v>
      </c>
      <c r="G26" s="325" t="s">
        <v>283</v>
      </c>
      <c r="I26" s="278"/>
      <c r="J26" s="279"/>
      <c r="K26" s="279"/>
      <c r="L26" s="280"/>
      <c r="N26" s="299"/>
      <c r="O26" s="295" t="s">
        <v>600</v>
      </c>
      <c r="P26" s="312">
        <v>78.19</v>
      </c>
      <c r="Q26" s="313" t="s">
        <v>119</v>
      </c>
      <c r="S26" s="295" t="s">
        <v>545</v>
      </c>
      <c r="AC26" s="89" t="s">
        <v>281</v>
      </c>
      <c r="AE26" s="133">
        <v>33</v>
      </c>
    </row>
    <row r="27" spans="1:31" x14ac:dyDescent="0.3">
      <c r="A27" s="315" t="s">
        <v>635</v>
      </c>
      <c r="B27" s="243" t="s">
        <v>289</v>
      </c>
      <c r="D27" s="318">
        <v>14</v>
      </c>
      <c r="F27" s="326" t="s">
        <v>583</v>
      </c>
      <c r="G27" s="325" t="s">
        <v>598</v>
      </c>
      <c r="I27" s="281"/>
      <c r="J27" s="279"/>
      <c r="K27" s="279"/>
      <c r="L27" s="280"/>
      <c r="N27" s="299"/>
      <c r="O27" s="295" t="s">
        <v>601</v>
      </c>
      <c r="P27" s="308">
        <v>125.24</v>
      </c>
      <c r="Q27" s="309" t="s">
        <v>119</v>
      </c>
      <c r="S27" s="295" t="s">
        <v>149</v>
      </c>
      <c r="AC27" s="89" t="s">
        <v>611</v>
      </c>
      <c r="AE27" s="133">
        <v>34</v>
      </c>
    </row>
    <row r="28" spans="1:31" x14ac:dyDescent="0.3">
      <c r="A28" s="315" t="s">
        <v>598</v>
      </c>
      <c r="B28" s="243"/>
      <c r="D28" s="318">
        <v>15</v>
      </c>
      <c r="F28" s="326" t="s">
        <v>505</v>
      </c>
      <c r="G28" s="325" t="s">
        <v>632</v>
      </c>
      <c r="I28" s="281"/>
      <c r="J28" s="283"/>
      <c r="K28" s="283"/>
      <c r="L28" s="284"/>
      <c r="N28" s="301"/>
      <c r="O28" s="310" t="s">
        <v>602</v>
      </c>
      <c r="P28" s="303">
        <v>133.66</v>
      </c>
      <c r="Q28" s="311" t="s">
        <v>119</v>
      </c>
      <c r="S28" s="295" t="s">
        <v>338</v>
      </c>
      <c r="AC28" s="89" t="s">
        <v>537</v>
      </c>
      <c r="AE28" s="133">
        <v>35</v>
      </c>
    </row>
    <row r="29" spans="1:31" x14ac:dyDescent="0.3">
      <c r="A29" s="315" t="s">
        <v>44</v>
      </c>
      <c r="B29" s="243"/>
      <c r="D29" s="318">
        <v>16</v>
      </c>
      <c r="F29" s="326" t="s">
        <v>584</v>
      </c>
      <c r="G29" s="325" t="s">
        <v>60</v>
      </c>
      <c r="I29" s="281"/>
      <c r="J29" s="283"/>
      <c r="K29" s="283"/>
      <c r="L29" s="284"/>
      <c r="N29" s="86"/>
      <c r="O29" s="92"/>
      <c r="P29" s="91"/>
      <c r="Q29" s="91"/>
      <c r="S29" s="295" t="s">
        <v>339</v>
      </c>
      <c r="AC29" s="89" t="s">
        <v>282</v>
      </c>
      <c r="AE29" s="133">
        <v>36</v>
      </c>
    </row>
    <row r="30" spans="1:31" x14ac:dyDescent="0.3">
      <c r="A30" s="315" t="s">
        <v>269</v>
      </c>
      <c r="B30" s="243" t="s">
        <v>324</v>
      </c>
      <c r="D30" s="318">
        <v>17</v>
      </c>
      <c r="F30" s="326" t="s">
        <v>585</v>
      </c>
      <c r="G30" s="325" t="s">
        <v>633</v>
      </c>
      <c r="I30" s="281"/>
      <c r="J30" s="283"/>
      <c r="K30" s="283"/>
      <c r="L30" s="284"/>
      <c r="N30" s="296" t="s">
        <v>320</v>
      </c>
      <c r="O30" s="305"/>
      <c r="P30" s="306"/>
      <c r="Q30" s="307"/>
      <c r="S30" s="294" t="s">
        <v>340</v>
      </c>
      <c r="AC30" s="89" t="s">
        <v>629</v>
      </c>
      <c r="AE30" s="133">
        <v>37</v>
      </c>
    </row>
    <row r="31" spans="1:31" x14ac:dyDescent="0.3">
      <c r="A31" s="315" t="s">
        <v>638</v>
      </c>
      <c r="B31" s="243"/>
      <c r="D31" s="318">
        <v>18</v>
      </c>
      <c r="F31" s="326" t="s">
        <v>526</v>
      </c>
      <c r="G31" s="325" t="s">
        <v>634</v>
      </c>
      <c r="I31" s="281"/>
      <c r="J31" s="283"/>
      <c r="K31" s="283"/>
      <c r="L31" s="284"/>
      <c r="N31" s="299"/>
      <c r="O31" s="295"/>
      <c r="P31" s="294"/>
      <c r="Q31" s="300"/>
      <c r="S31" s="294" t="s">
        <v>663</v>
      </c>
      <c r="AC31" s="89" t="s">
        <v>632</v>
      </c>
      <c r="AE31" s="133">
        <v>38</v>
      </c>
    </row>
    <row r="32" spans="1:31" x14ac:dyDescent="0.3">
      <c r="A32" s="315" t="s">
        <v>492</v>
      </c>
      <c r="B32" s="243" t="s">
        <v>301</v>
      </c>
      <c r="D32" s="318">
        <v>19</v>
      </c>
      <c r="F32" s="326" t="s">
        <v>217</v>
      </c>
      <c r="G32" s="325" t="s">
        <v>635</v>
      </c>
      <c r="I32" s="285"/>
      <c r="J32" s="286"/>
      <c r="K32" s="286"/>
      <c r="L32" s="287"/>
      <c r="N32" s="299"/>
      <c r="O32" s="295" t="s">
        <v>590</v>
      </c>
      <c r="P32" s="294">
        <v>50</v>
      </c>
      <c r="Q32" s="300" t="s">
        <v>134</v>
      </c>
      <c r="S32" s="294" t="s">
        <v>664</v>
      </c>
      <c r="AC32" s="89" t="s">
        <v>614</v>
      </c>
      <c r="AE32" s="133">
        <v>39</v>
      </c>
    </row>
    <row r="33" spans="1:31" x14ac:dyDescent="0.3">
      <c r="A33" s="315" t="s">
        <v>627</v>
      </c>
      <c r="B33" s="243"/>
      <c r="D33" s="318">
        <v>20</v>
      </c>
      <c r="F33" s="326" t="s">
        <v>218</v>
      </c>
      <c r="G33" s="325" t="s">
        <v>635</v>
      </c>
      <c r="I33" s="86"/>
      <c r="J33" s="86"/>
      <c r="K33" s="86"/>
      <c r="L33" s="86"/>
      <c r="N33" s="299"/>
      <c r="O33" s="295" t="s">
        <v>411</v>
      </c>
      <c r="P33" s="294">
        <v>78</v>
      </c>
      <c r="Q33" s="300" t="s">
        <v>134</v>
      </c>
      <c r="S33" s="294" t="s">
        <v>665</v>
      </c>
      <c r="AC33" s="89" t="s">
        <v>628</v>
      </c>
      <c r="AE33" s="133">
        <v>40</v>
      </c>
    </row>
    <row r="34" spans="1:31" x14ac:dyDescent="0.3">
      <c r="A34" s="315" t="s">
        <v>280</v>
      </c>
      <c r="B34" s="243"/>
      <c r="D34" s="318">
        <v>21</v>
      </c>
      <c r="F34" s="326" t="s">
        <v>219</v>
      </c>
      <c r="G34" s="325" t="s">
        <v>635</v>
      </c>
      <c r="I34" s="324" t="s">
        <v>174</v>
      </c>
      <c r="J34" s="329"/>
      <c r="K34" s="329"/>
      <c r="L34" s="330"/>
      <c r="N34" s="301"/>
      <c r="O34" s="310"/>
      <c r="P34" s="303"/>
      <c r="Q34" s="311"/>
      <c r="S34" s="294" t="s">
        <v>666</v>
      </c>
      <c r="AC34" s="89" t="s">
        <v>626</v>
      </c>
      <c r="AE34" s="133">
        <v>41</v>
      </c>
    </row>
    <row r="35" spans="1:31" x14ac:dyDescent="0.3">
      <c r="A35" s="315" t="s">
        <v>281</v>
      </c>
      <c r="B35" s="243"/>
      <c r="D35" s="318">
        <v>22</v>
      </c>
      <c r="F35" s="326" t="s">
        <v>429</v>
      </c>
      <c r="G35" s="325" t="s">
        <v>60</v>
      </c>
      <c r="I35" s="326"/>
      <c r="J35" s="332" t="s">
        <v>431</v>
      </c>
      <c r="K35" s="332">
        <v>127</v>
      </c>
      <c r="L35" s="325" t="s">
        <v>133</v>
      </c>
      <c r="N35" s="86"/>
      <c r="O35" s="92"/>
      <c r="P35" s="91"/>
      <c r="Q35" s="91"/>
      <c r="S35" s="294" t="s">
        <v>341</v>
      </c>
      <c r="AC35" s="89" t="s">
        <v>640</v>
      </c>
      <c r="AE35" s="133">
        <v>42</v>
      </c>
    </row>
    <row r="36" spans="1:31" x14ac:dyDescent="0.3">
      <c r="A36" s="315" t="s">
        <v>611</v>
      </c>
      <c r="B36" s="243"/>
      <c r="D36" s="318">
        <v>22</v>
      </c>
      <c r="F36" s="326" t="s">
        <v>414</v>
      </c>
      <c r="G36" s="325" t="s">
        <v>45</v>
      </c>
      <c r="I36" s="326"/>
      <c r="J36" s="332" t="s">
        <v>574</v>
      </c>
      <c r="K36" s="332">
        <v>66</v>
      </c>
      <c r="L36" s="325" t="s">
        <v>140</v>
      </c>
      <c r="N36" s="296" t="s">
        <v>297</v>
      </c>
      <c r="O36" s="305"/>
      <c r="P36" s="306"/>
      <c r="Q36" s="307"/>
      <c r="S36" s="294" t="s">
        <v>230</v>
      </c>
      <c r="AC36" s="89" t="s">
        <v>637</v>
      </c>
      <c r="AE36" s="133">
        <v>43</v>
      </c>
    </row>
    <row r="37" spans="1:31" x14ac:dyDescent="0.3">
      <c r="A37" s="315" t="s">
        <v>537</v>
      </c>
      <c r="B37" s="243"/>
      <c r="D37" s="318">
        <v>23</v>
      </c>
      <c r="F37" s="326" t="s">
        <v>207</v>
      </c>
      <c r="G37" s="325" t="s">
        <v>633</v>
      </c>
      <c r="I37" s="326"/>
      <c r="J37" s="332" t="s">
        <v>514</v>
      </c>
      <c r="K37" s="332">
        <v>64</v>
      </c>
      <c r="L37" s="325" t="s">
        <v>704</v>
      </c>
      <c r="N37" s="299"/>
      <c r="O37" s="295" t="s">
        <v>532</v>
      </c>
      <c r="P37" s="308"/>
      <c r="Q37" s="309" t="s">
        <v>133</v>
      </c>
      <c r="S37" s="294" t="s">
        <v>667</v>
      </c>
      <c r="AC37" s="89" t="s">
        <v>631</v>
      </c>
      <c r="AE37" s="133">
        <v>44</v>
      </c>
    </row>
    <row r="38" spans="1:31" x14ac:dyDescent="0.3">
      <c r="A38" s="315" t="s">
        <v>282</v>
      </c>
      <c r="B38" s="243"/>
      <c r="D38" s="318">
        <v>24</v>
      </c>
      <c r="F38" s="326" t="s">
        <v>586</v>
      </c>
      <c r="G38" s="325" t="s">
        <v>191</v>
      </c>
      <c r="I38" s="326"/>
      <c r="J38" s="332" t="s">
        <v>417</v>
      </c>
      <c r="K38" s="332">
        <v>65</v>
      </c>
      <c r="L38" s="325" t="s">
        <v>140</v>
      </c>
      <c r="N38" s="299"/>
      <c r="O38" s="295" t="s">
        <v>533</v>
      </c>
      <c r="P38" s="308">
        <v>55</v>
      </c>
      <c r="Q38" s="309" t="s">
        <v>140</v>
      </c>
      <c r="S38" s="294" t="s">
        <v>546</v>
      </c>
      <c r="AE38" s="133">
        <v>45</v>
      </c>
    </row>
    <row r="39" spans="1:31" x14ac:dyDescent="0.3">
      <c r="A39" s="315" t="s">
        <v>629</v>
      </c>
      <c r="B39" s="243"/>
      <c r="D39" s="318">
        <v>25</v>
      </c>
      <c r="F39" s="326" t="s">
        <v>587</v>
      </c>
      <c r="G39" s="325" t="s">
        <v>191</v>
      </c>
      <c r="I39" s="326"/>
      <c r="J39" s="332" t="s">
        <v>575</v>
      </c>
      <c r="K39" s="332">
        <v>40.229999999999997</v>
      </c>
      <c r="L39" s="325" t="s">
        <v>119</v>
      </c>
      <c r="N39" s="299"/>
      <c r="O39" s="295" t="s">
        <v>520</v>
      </c>
      <c r="P39" s="308"/>
      <c r="Q39" s="309" t="s">
        <v>133</v>
      </c>
      <c r="S39" s="294" t="s">
        <v>571</v>
      </c>
      <c r="AE39" s="133">
        <v>46</v>
      </c>
    </row>
    <row r="40" spans="1:31" x14ac:dyDescent="0.3">
      <c r="A40" s="315" t="s">
        <v>632</v>
      </c>
      <c r="B40" s="243"/>
      <c r="D40" s="319">
        <v>26</v>
      </c>
      <c r="F40" s="326" t="s">
        <v>45</v>
      </c>
      <c r="G40" s="325" t="s">
        <v>45</v>
      </c>
      <c r="I40" s="326"/>
      <c r="J40" s="332" t="s">
        <v>576</v>
      </c>
      <c r="K40" s="332">
        <v>48.3</v>
      </c>
      <c r="L40" s="325" t="s">
        <v>119</v>
      </c>
      <c r="N40" s="299"/>
      <c r="O40" s="314" t="s">
        <v>412</v>
      </c>
      <c r="P40" s="294"/>
      <c r="Q40" s="300" t="s">
        <v>140</v>
      </c>
      <c r="S40" s="294" t="s">
        <v>183</v>
      </c>
      <c r="AE40" s="133">
        <v>47</v>
      </c>
    </row>
    <row r="41" spans="1:31" x14ac:dyDescent="0.3">
      <c r="A41" s="315" t="s">
        <v>614</v>
      </c>
      <c r="B41" s="243"/>
      <c r="D41" s="318">
        <v>27</v>
      </c>
      <c r="F41" s="326" t="s">
        <v>588</v>
      </c>
      <c r="G41" s="325" t="s">
        <v>628</v>
      </c>
      <c r="I41" s="326"/>
      <c r="J41" s="332" t="s">
        <v>577</v>
      </c>
      <c r="K41" s="332">
        <v>74.86</v>
      </c>
      <c r="L41" s="325" t="s">
        <v>119</v>
      </c>
      <c r="N41" s="299"/>
      <c r="O41" s="295" t="s">
        <v>413</v>
      </c>
      <c r="P41" s="294"/>
      <c r="Q41" s="300" t="s">
        <v>133</v>
      </c>
      <c r="S41" s="294" t="s">
        <v>523</v>
      </c>
      <c r="AE41" s="133">
        <v>48</v>
      </c>
    </row>
    <row r="42" spans="1:31" x14ac:dyDescent="0.3">
      <c r="A42" s="315" t="s">
        <v>628</v>
      </c>
      <c r="B42" s="243"/>
      <c r="D42" s="318">
        <v>28</v>
      </c>
      <c r="F42" s="326" t="s">
        <v>195</v>
      </c>
      <c r="G42" s="325" t="s">
        <v>631</v>
      </c>
      <c r="I42" s="326"/>
      <c r="J42" s="332" t="s">
        <v>578</v>
      </c>
      <c r="K42" s="332">
        <v>85.83</v>
      </c>
      <c r="L42" s="325" t="s">
        <v>119</v>
      </c>
      <c r="N42" s="299"/>
      <c r="O42" s="295" t="s">
        <v>539</v>
      </c>
      <c r="P42" s="294"/>
      <c r="Q42" s="300" t="s">
        <v>133</v>
      </c>
      <c r="S42" s="294" t="s">
        <v>232</v>
      </c>
      <c r="AE42" s="133">
        <v>49</v>
      </c>
    </row>
    <row r="43" spans="1:31" x14ac:dyDescent="0.3">
      <c r="A43" s="315" t="s">
        <v>626</v>
      </c>
      <c r="B43" s="243"/>
      <c r="D43" s="318">
        <v>29</v>
      </c>
      <c r="F43" s="326" t="s">
        <v>415</v>
      </c>
      <c r="G43" s="325" t="s">
        <v>45</v>
      </c>
      <c r="I43" s="326"/>
      <c r="J43" s="332" t="s">
        <v>579</v>
      </c>
      <c r="K43" s="332">
        <v>137</v>
      </c>
      <c r="L43" s="325" t="s">
        <v>133</v>
      </c>
      <c r="N43" s="301"/>
      <c r="O43" s="310"/>
      <c r="P43" s="302"/>
      <c r="Q43" s="304"/>
      <c r="S43" s="294" t="s">
        <v>150</v>
      </c>
      <c r="AE43" s="133">
        <v>50</v>
      </c>
    </row>
    <row r="44" spans="1:31" x14ac:dyDescent="0.3">
      <c r="A44" s="315" t="s">
        <v>640</v>
      </c>
      <c r="B44" s="243"/>
      <c r="D44" s="318">
        <v>30</v>
      </c>
      <c r="F44" s="326" t="s">
        <v>589</v>
      </c>
      <c r="G44" s="325" t="s">
        <v>45</v>
      </c>
      <c r="I44" s="326"/>
      <c r="J44" s="332" t="s">
        <v>584</v>
      </c>
      <c r="K44" s="332">
        <v>127</v>
      </c>
      <c r="L44" s="325" t="s">
        <v>133</v>
      </c>
      <c r="N44" s="86"/>
      <c r="O44" s="92"/>
      <c r="P44" s="91"/>
      <c r="Q44" s="91"/>
      <c r="S44" s="294" t="s">
        <v>342</v>
      </c>
      <c r="AE44" s="133">
        <v>51</v>
      </c>
    </row>
    <row r="45" spans="1:31" x14ac:dyDescent="0.3">
      <c r="A45" s="315" t="s">
        <v>639</v>
      </c>
      <c r="B45" s="243"/>
      <c r="D45" s="318">
        <v>31</v>
      </c>
      <c r="F45" s="326" t="s">
        <v>416</v>
      </c>
      <c r="G45" s="325" t="s">
        <v>307</v>
      </c>
      <c r="I45" s="326"/>
      <c r="J45" s="332" t="s">
        <v>429</v>
      </c>
      <c r="K45" s="332">
        <v>127</v>
      </c>
      <c r="L45" s="325" t="s">
        <v>133</v>
      </c>
      <c r="N45" s="296" t="s">
        <v>321</v>
      </c>
      <c r="O45" s="305"/>
      <c r="P45" s="306"/>
      <c r="Q45" s="307"/>
      <c r="S45" s="294" t="s">
        <v>343</v>
      </c>
      <c r="AE45" s="133">
        <v>52</v>
      </c>
    </row>
    <row r="46" spans="1:31" x14ac:dyDescent="0.3">
      <c r="A46" s="315" t="s">
        <v>637</v>
      </c>
      <c r="B46" s="243"/>
      <c r="D46" s="318" t="s">
        <v>145</v>
      </c>
      <c r="F46" s="326" t="s">
        <v>702</v>
      </c>
      <c r="G46" s="325" t="s">
        <v>632</v>
      </c>
      <c r="I46" s="326"/>
      <c r="J46" s="332" t="s">
        <v>414</v>
      </c>
      <c r="K46" s="332">
        <v>360</v>
      </c>
      <c r="L46" s="325" t="s">
        <v>140</v>
      </c>
      <c r="N46" s="299"/>
      <c r="O46" s="295"/>
      <c r="P46" s="294"/>
      <c r="Q46" s="300"/>
      <c r="S46" s="294" t="s">
        <v>668</v>
      </c>
      <c r="AE46" s="133">
        <v>53</v>
      </c>
    </row>
    <row r="47" spans="1:31" x14ac:dyDescent="0.3">
      <c r="A47" s="315" t="s">
        <v>631</v>
      </c>
      <c r="B47" s="243"/>
      <c r="D47" s="318" t="s">
        <v>227</v>
      </c>
      <c r="F47" s="326" t="s">
        <v>410</v>
      </c>
      <c r="G47" s="325" t="s">
        <v>44</v>
      </c>
      <c r="I47" s="326"/>
      <c r="J47" s="332" t="s">
        <v>45</v>
      </c>
      <c r="K47" s="332">
        <v>112</v>
      </c>
      <c r="L47" s="325" t="s">
        <v>133</v>
      </c>
      <c r="N47" s="299"/>
      <c r="O47" s="295" t="s">
        <v>414</v>
      </c>
      <c r="P47" s="294">
        <v>360</v>
      </c>
      <c r="Q47" s="300" t="s">
        <v>140</v>
      </c>
      <c r="S47" s="294" t="s">
        <v>344</v>
      </c>
      <c r="AE47" s="133">
        <v>54</v>
      </c>
    </row>
    <row r="48" spans="1:31" x14ac:dyDescent="0.3">
      <c r="D48" s="320"/>
      <c r="F48" s="326" t="s">
        <v>590</v>
      </c>
      <c r="G48" s="325" t="s">
        <v>44</v>
      </c>
      <c r="I48" s="326"/>
      <c r="J48" s="332" t="s">
        <v>588</v>
      </c>
      <c r="K48" s="332">
        <v>126</v>
      </c>
      <c r="L48" s="325" t="s">
        <v>133</v>
      </c>
      <c r="N48" s="299"/>
      <c r="O48" s="295" t="s">
        <v>45</v>
      </c>
      <c r="P48" s="294">
        <v>112</v>
      </c>
      <c r="Q48" s="300" t="s">
        <v>133</v>
      </c>
      <c r="S48" s="294" t="s">
        <v>669</v>
      </c>
      <c r="AE48" s="133">
        <v>55</v>
      </c>
    </row>
    <row r="49" spans="4:31" x14ac:dyDescent="0.3">
      <c r="F49" s="326" t="s">
        <v>411</v>
      </c>
      <c r="G49" s="325" t="s">
        <v>44</v>
      </c>
      <c r="I49" s="326"/>
      <c r="J49" s="332" t="s">
        <v>195</v>
      </c>
      <c r="K49" s="332">
        <v>137</v>
      </c>
      <c r="L49" s="325" t="s">
        <v>133</v>
      </c>
      <c r="N49" s="299"/>
      <c r="O49" s="295"/>
      <c r="P49" s="294"/>
      <c r="Q49" s="300"/>
      <c r="S49" s="294" t="s">
        <v>151</v>
      </c>
      <c r="AE49" s="133">
        <v>56</v>
      </c>
    </row>
    <row r="50" spans="4:31" x14ac:dyDescent="0.3">
      <c r="D50" s="250" t="s">
        <v>239</v>
      </c>
      <c r="F50" s="326" t="s">
        <v>591</v>
      </c>
      <c r="G50" s="325" t="s">
        <v>280</v>
      </c>
      <c r="I50" s="326"/>
      <c r="J50" s="334" t="s">
        <v>415</v>
      </c>
      <c r="K50" s="332">
        <v>64</v>
      </c>
      <c r="L50" s="325" t="s">
        <v>704</v>
      </c>
      <c r="N50" s="299"/>
      <c r="O50" s="295"/>
      <c r="P50" s="294"/>
      <c r="Q50" s="300"/>
      <c r="S50" s="294" t="s">
        <v>547</v>
      </c>
      <c r="AE50" s="133">
        <v>57</v>
      </c>
    </row>
    <row r="51" spans="4:31" x14ac:dyDescent="0.3">
      <c r="D51" s="244" t="s">
        <v>391</v>
      </c>
      <c r="F51" s="326" t="s">
        <v>592</v>
      </c>
      <c r="G51" s="325" t="s">
        <v>631</v>
      </c>
      <c r="I51" s="326"/>
      <c r="J51" s="334" t="s">
        <v>589</v>
      </c>
      <c r="K51" s="332">
        <v>73.599999999999994</v>
      </c>
      <c r="L51" s="325" t="s">
        <v>704</v>
      </c>
      <c r="N51" s="299"/>
      <c r="O51" s="295" t="s">
        <v>136</v>
      </c>
      <c r="P51" s="294">
        <v>74.25</v>
      </c>
      <c r="Q51" s="300" t="s">
        <v>133</v>
      </c>
      <c r="S51" s="294" t="s">
        <v>670</v>
      </c>
      <c r="AE51" s="133">
        <v>58</v>
      </c>
    </row>
    <row r="52" spans="4:31" ht="28.8" x14ac:dyDescent="0.3">
      <c r="D52" s="245" t="s">
        <v>392</v>
      </c>
      <c r="F52" s="326" t="s">
        <v>593</v>
      </c>
      <c r="G52" s="325" t="s">
        <v>628</v>
      </c>
      <c r="I52" s="326"/>
      <c r="J52" s="334" t="s">
        <v>592</v>
      </c>
      <c r="K52" s="332">
        <v>68</v>
      </c>
      <c r="L52" s="325" t="s">
        <v>140</v>
      </c>
      <c r="N52" s="299"/>
      <c r="O52" s="295" t="s">
        <v>139</v>
      </c>
      <c r="P52" s="294">
        <v>74.25</v>
      </c>
      <c r="Q52" s="300" t="s">
        <v>133</v>
      </c>
      <c r="S52" s="294" t="s">
        <v>548</v>
      </c>
      <c r="AE52" s="133">
        <v>59</v>
      </c>
    </row>
    <row r="53" spans="4:31" x14ac:dyDescent="0.3">
      <c r="D53" s="245" t="s">
        <v>393</v>
      </c>
      <c r="F53" s="326" t="s">
        <v>198</v>
      </c>
      <c r="G53" s="325" t="s">
        <v>631</v>
      </c>
      <c r="I53" s="326"/>
      <c r="J53" s="335" t="s">
        <v>593</v>
      </c>
      <c r="K53" s="332">
        <v>65</v>
      </c>
      <c r="L53" s="325" t="s">
        <v>140</v>
      </c>
      <c r="N53" s="299"/>
      <c r="O53" s="295"/>
      <c r="P53" s="294"/>
      <c r="Q53" s="300"/>
      <c r="S53" s="294" t="s">
        <v>345</v>
      </c>
      <c r="AE53" s="133">
        <v>60</v>
      </c>
    </row>
    <row r="54" spans="4:31" x14ac:dyDescent="0.3">
      <c r="D54" s="245" t="s">
        <v>394</v>
      </c>
      <c r="F54" s="326" t="s">
        <v>418</v>
      </c>
      <c r="G54" s="325" t="s">
        <v>172</v>
      </c>
      <c r="I54" s="326"/>
      <c r="J54" s="335" t="s">
        <v>198</v>
      </c>
      <c r="K54" s="332">
        <v>68</v>
      </c>
      <c r="L54" s="325" t="s">
        <v>133</v>
      </c>
      <c r="N54" s="299"/>
      <c r="O54" s="295"/>
      <c r="P54" s="294"/>
      <c r="Q54" s="300"/>
      <c r="S54" s="294" t="s">
        <v>671</v>
      </c>
      <c r="AE54" s="133">
        <v>61</v>
      </c>
    </row>
    <row r="55" spans="4:31" x14ac:dyDescent="0.3">
      <c r="D55" s="245" t="s">
        <v>395</v>
      </c>
      <c r="F55" s="326" t="s">
        <v>594</v>
      </c>
      <c r="G55" s="325" t="s">
        <v>172</v>
      </c>
      <c r="I55" s="326"/>
      <c r="J55" s="335" t="s">
        <v>136</v>
      </c>
      <c r="K55" s="332">
        <v>74.25</v>
      </c>
      <c r="L55" s="325" t="s">
        <v>133</v>
      </c>
      <c r="N55" s="299"/>
      <c r="O55" s="295" t="s">
        <v>513</v>
      </c>
      <c r="P55" s="294">
        <v>124</v>
      </c>
      <c r="Q55" s="300" t="s">
        <v>133</v>
      </c>
      <c r="S55" s="294" t="s">
        <v>672</v>
      </c>
      <c r="AE55" s="133">
        <v>62</v>
      </c>
    </row>
    <row r="56" spans="4:31" x14ac:dyDescent="0.3">
      <c r="D56" s="245" t="s">
        <v>396</v>
      </c>
      <c r="F56" s="326" t="s">
        <v>136</v>
      </c>
      <c r="G56" s="325" t="s">
        <v>45</v>
      </c>
      <c r="I56" s="326"/>
      <c r="J56" s="335" t="s">
        <v>60</v>
      </c>
      <c r="K56" s="332">
        <v>112</v>
      </c>
      <c r="L56" s="325" t="s">
        <v>133</v>
      </c>
      <c r="N56" s="299"/>
      <c r="O56" s="295" t="s">
        <v>605</v>
      </c>
      <c r="P56" s="308">
        <v>149</v>
      </c>
      <c r="Q56" s="309" t="s">
        <v>133</v>
      </c>
      <c r="S56" s="294" t="s">
        <v>346</v>
      </c>
      <c r="AE56" s="133">
        <v>63</v>
      </c>
    </row>
    <row r="57" spans="4:31" x14ac:dyDescent="0.3">
      <c r="D57" s="245" t="s">
        <v>397</v>
      </c>
      <c r="F57" s="326" t="s">
        <v>595</v>
      </c>
      <c r="G57" s="325" t="s">
        <v>281</v>
      </c>
      <c r="I57" s="326"/>
      <c r="J57" s="335" t="s">
        <v>597</v>
      </c>
      <c r="K57" s="332">
        <v>126</v>
      </c>
      <c r="L57" s="325" t="s">
        <v>133</v>
      </c>
      <c r="N57" s="301"/>
      <c r="O57" s="310"/>
      <c r="P57" s="303"/>
      <c r="Q57" s="311"/>
      <c r="S57" s="294" t="s">
        <v>673</v>
      </c>
      <c r="AE57" s="133">
        <v>64</v>
      </c>
    </row>
    <row r="58" spans="4:31" x14ac:dyDescent="0.3">
      <c r="D58" s="245" t="s">
        <v>398</v>
      </c>
      <c r="F58" s="326" t="s">
        <v>596</v>
      </c>
      <c r="G58" s="325" t="s">
        <v>281</v>
      </c>
      <c r="I58" s="326"/>
      <c r="J58" s="335" t="s">
        <v>199</v>
      </c>
      <c r="K58" s="332">
        <v>137</v>
      </c>
      <c r="L58" s="325" t="s">
        <v>133</v>
      </c>
      <c r="N58" s="86"/>
      <c r="O58" s="92"/>
      <c r="P58" s="91"/>
      <c r="Q58" s="91"/>
      <c r="S58" s="294" t="s">
        <v>152</v>
      </c>
      <c r="AE58" s="133">
        <v>65</v>
      </c>
    </row>
    <row r="59" spans="4:31" x14ac:dyDescent="0.3">
      <c r="D59" s="245" t="s">
        <v>399</v>
      </c>
      <c r="F59" s="326" t="s">
        <v>60</v>
      </c>
      <c r="G59" s="325" t="s">
        <v>60</v>
      </c>
      <c r="I59" s="326"/>
      <c r="J59" s="335" t="s">
        <v>139</v>
      </c>
      <c r="K59" s="332">
        <v>74.25</v>
      </c>
      <c r="L59" s="325" t="s">
        <v>133</v>
      </c>
      <c r="N59" s="168"/>
      <c r="O59" s="173"/>
      <c r="P59" s="174"/>
      <c r="Q59" s="175"/>
      <c r="S59" s="294" t="s">
        <v>347</v>
      </c>
      <c r="AE59" s="133">
        <v>66</v>
      </c>
    </row>
    <row r="60" spans="4:31" x14ac:dyDescent="0.3">
      <c r="D60" s="246"/>
      <c r="F60" s="326" t="s">
        <v>597</v>
      </c>
      <c r="G60" s="325" t="s">
        <v>628</v>
      </c>
      <c r="I60" s="326"/>
      <c r="J60" s="335" t="s">
        <v>603</v>
      </c>
      <c r="K60" s="332">
        <v>101.25</v>
      </c>
      <c r="L60" s="325" t="s">
        <v>704</v>
      </c>
      <c r="N60" s="169"/>
      <c r="O60" s="255"/>
      <c r="P60" s="256"/>
      <c r="Q60" s="256"/>
      <c r="S60" s="294" t="s">
        <v>674</v>
      </c>
      <c r="AE60" s="133">
        <v>67</v>
      </c>
    </row>
    <row r="61" spans="4:31" x14ac:dyDescent="0.3">
      <c r="D61" s="86"/>
      <c r="F61" s="326" t="s">
        <v>199</v>
      </c>
      <c r="G61" s="325" t="s">
        <v>631</v>
      </c>
      <c r="I61" s="326"/>
      <c r="J61" s="335" t="s">
        <v>604</v>
      </c>
      <c r="K61" s="332">
        <v>116</v>
      </c>
      <c r="L61" s="325" t="s">
        <v>704</v>
      </c>
      <c r="N61" s="170"/>
      <c r="O61" s="178"/>
      <c r="P61" s="172"/>
      <c r="Q61" s="179"/>
      <c r="S61" s="294" t="s">
        <v>675</v>
      </c>
      <c r="AE61" s="133">
        <v>68</v>
      </c>
    </row>
    <row r="62" spans="4:31" x14ac:dyDescent="0.3">
      <c r="D62" s="250" t="s">
        <v>443</v>
      </c>
      <c r="F62" s="326" t="s">
        <v>139</v>
      </c>
      <c r="G62" s="325" t="s">
        <v>45</v>
      </c>
      <c r="I62" s="326"/>
      <c r="J62" s="334" t="s">
        <v>516</v>
      </c>
      <c r="K62" s="332">
        <v>112</v>
      </c>
      <c r="L62" s="325" t="s">
        <v>133</v>
      </c>
      <c r="N62" s="86"/>
      <c r="O62" s="92"/>
      <c r="P62" s="91"/>
      <c r="Q62" s="91"/>
      <c r="S62" s="294" t="s">
        <v>348</v>
      </c>
      <c r="AE62" s="133">
        <v>69</v>
      </c>
    </row>
    <row r="63" spans="4:31" x14ac:dyDescent="0.3">
      <c r="D63" s="247" t="s">
        <v>444</v>
      </c>
      <c r="F63" s="327" t="s">
        <v>419</v>
      </c>
      <c r="G63" s="325" t="s">
        <v>284</v>
      </c>
      <c r="I63" s="326"/>
      <c r="J63" s="334" t="s">
        <v>513</v>
      </c>
      <c r="K63" s="332">
        <v>124</v>
      </c>
      <c r="L63" s="325" t="s">
        <v>133</v>
      </c>
      <c r="N63" s="296" t="s">
        <v>298</v>
      </c>
      <c r="O63" s="305"/>
      <c r="P63" s="306"/>
      <c r="Q63" s="307"/>
      <c r="S63" s="294" t="s">
        <v>549</v>
      </c>
      <c r="AE63" s="133">
        <v>70</v>
      </c>
    </row>
    <row r="64" spans="4:31" x14ac:dyDescent="0.3">
      <c r="D64" s="248" t="s">
        <v>445</v>
      </c>
      <c r="F64" s="326" t="s">
        <v>532</v>
      </c>
      <c r="G64" s="325" t="s">
        <v>636</v>
      </c>
      <c r="I64" s="326"/>
      <c r="J64" s="334" t="s">
        <v>605</v>
      </c>
      <c r="K64" s="332">
        <v>149</v>
      </c>
      <c r="L64" s="325" t="s">
        <v>133</v>
      </c>
      <c r="N64" s="299"/>
      <c r="O64" s="295" t="s">
        <v>416</v>
      </c>
      <c r="P64" s="294">
        <v>68</v>
      </c>
      <c r="Q64" s="294" t="s">
        <v>133</v>
      </c>
      <c r="S64" s="294" t="s">
        <v>349</v>
      </c>
      <c r="AE64" s="133">
        <v>71</v>
      </c>
    </row>
    <row r="65" spans="4:31" x14ac:dyDescent="0.3">
      <c r="D65" s="248" t="s">
        <v>446</v>
      </c>
      <c r="F65" s="326" t="s">
        <v>533</v>
      </c>
      <c r="G65" s="325" t="s">
        <v>636</v>
      </c>
      <c r="I65" s="326"/>
      <c r="J65" s="334" t="s">
        <v>610</v>
      </c>
      <c r="K65" s="332">
        <v>126</v>
      </c>
      <c r="L65" s="325" t="s">
        <v>133</v>
      </c>
      <c r="N65" s="301"/>
      <c r="O65" s="310"/>
      <c r="P65" s="303"/>
      <c r="Q65" s="311"/>
      <c r="S65" s="294" t="s">
        <v>676</v>
      </c>
      <c r="AE65" s="133">
        <v>72</v>
      </c>
    </row>
    <row r="66" spans="4:31" x14ac:dyDescent="0.3">
      <c r="D66" s="249"/>
      <c r="F66" s="326" t="s">
        <v>69</v>
      </c>
      <c r="G66" s="325" t="s">
        <v>632</v>
      </c>
      <c r="I66" s="326"/>
      <c r="J66" s="335" t="s">
        <v>439</v>
      </c>
      <c r="K66" s="332">
        <v>137</v>
      </c>
      <c r="L66" s="325" t="s">
        <v>133</v>
      </c>
      <c r="N66" s="86"/>
      <c r="O66" s="92"/>
      <c r="P66" s="91"/>
      <c r="Q66" s="91"/>
      <c r="S66" s="294" t="s">
        <v>677</v>
      </c>
      <c r="AE66" s="133">
        <v>73</v>
      </c>
    </row>
    <row r="67" spans="4:31" x14ac:dyDescent="0.3">
      <c r="D67" s="86"/>
      <c r="F67" s="326" t="s">
        <v>308</v>
      </c>
      <c r="G67" s="325" t="s">
        <v>172</v>
      </c>
      <c r="I67" s="326"/>
      <c r="J67" s="335" t="s">
        <v>612</v>
      </c>
      <c r="K67" s="332">
        <v>127</v>
      </c>
      <c r="L67" s="325" t="s">
        <v>133</v>
      </c>
      <c r="N67" s="296" t="s">
        <v>322</v>
      </c>
      <c r="O67" s="305"/>
      <c r="P67" s="306"/>
      <c r="Q67" s="307"/>
      <c r="S67" s="294" t="s">
        <v>153</v>
      </c>
      <c r="AE67" s="133">
        <v>74</v>
      </c>
    </row>
    <row r="68" spans="4:31" x14ac:dyDescent="0.3">
      <c r="D68" s="251" t="s">
        <v>447</v>
      </c>
      <c r="F68" s="326" t="s">
        <v>506</v>
      </c>
      <c r="G68" s="325" t="s">
        <v>632</v>
      </c>
      <c r="I68" s="326"/>
      <c r="J68" s="334" t="s">
        <v>613</v>
      </c>
      <c r="K68" s="332">
        <v>127</v>
      </c>
      <c r="L68" s="325" t="s">
        <v>133</v>
      </c>
      <c r="N68" s="299"/>
      <c r="O68" s="295" t="s">
        <v>417</v>
      </c>
      <c r="P68" s="294">
        <v>65</v>
      </c>
      <c r="Q68" s="294" t="s">
        <v>140</v>
      </c>
      <c r="S68" s="294" t="s">
        <v>678</v>
      </c>
      <c r="AE68" s="133">
        <v>75</v>
      </c>
    </row>
    <row r="69" spans="4:31" x14ac:dyDescent="0.3">
      <c r="D69" s="247" t="s">
        <v>448</v>
      </c>
      <c r="F69" s="327" t="s">
        <v>598</v>
      </c>
      <c r="G69" s="325" t="s">
        <v>598</v>
      </c>
      <c r="I69" s="326"/>
      <c r="J69" s="335" t="s">
        <v>229</v>
      </c>
      <c r="K69" s="332">
        <v>66</v>
      </c>
      <c r="L69" s="325" t="s">
        <v>140</v>
      </c>
      <c r="N69" s="299"/>
      <c r="O69" s="295"/>
      <c r="P69" s="294"/>
      <c r="Q69" s="294"/>
      <c r="S69" s="294" t="s">
        <v>350</v>
      </c>
      <c r="AE69" s="133">
        <v>76</v>
      </c>
    </row>
    <row r="70" spans="4:31" x14ac:dyDescent="0.3">
      <c r="D70" s="248" t="s">
        <v>449</v>
      </c>
      <c r="F70" s="327" t="s">
        <v>599</v>
      </c>
      <c r="G70" s="325" t="s">
        <v>598</v>
      </c>
      <c r="I70" s="326"/>
      <c r="J70" s="335" t="s">
        <v>177</v>
      </c>
      <c r="K70" s="332">
        <v>250</v>
      </c>
      <c r="L70" s="325" t="s">
        <v>140</v>
      </c>
      <c r="N70" s="299"/>
      <c r="O70" s="295"/>
      <c r="P70" s="294"/>
      <c r="Q70" s="294"/>
      <c r="S70" s="294" t="s">
        <v>679</v>
      </c>
      <c r="AE70" s="133">
        <v>77</v>
      </c>
    </row>
    <row r="71" spans="4:31" x14ac:dyDescent="0.3">
      <c r="D71" s="248" t="s">
        <v>450</v>
      </c>
      <c r="F71" s="327" t="s">
        <v>423</v>
      </c>
      <c r="G71" s="325" t="s">
        <v>632</v>
      </c>
      <c r="I71" s="326"/>
      <c r="J71" s="335" t="s">
        <v>517</v>
      </c>
      <c r="K71" s="332">
        <v>127</v>
      </c>
      <c r="L71" s="325" t="s">
        <v>133</v>
      </c>
      <c r="N71" s="301"/>
      <c r="O71" s="310"/>
      <c r="P71" s="303"/>
      <c r="Q71" s="311"/>
      <c r="S71" s="294" t="s">
        <v>680</v>
      </c>
      <c r="AE71" s="133">
        <v>78</v>
      </c>
    </row>
    <row r="72" spans="4:31" x14ac:dyDescent="0.3">
      <c r="D72" s="248" t="s">
        <v>451</v>
      </c>
      <c r="F72" s="326" t="s">
        <v>603</v>
      </c>
      <c r="G72" s="325" t="s">
        <v>45</v>
      </c>
      <c r="I72" s="326"/>
      <c r="J72" s="335" t="s">
        <v>621</v>
      </c>
      <c r="K72" s="332">
        <v>126</v>
      </c>
      <c r="L72" s="325" t="s">
        <v>133</v>
      </c>
      <c r="N72" s="86"/>
      <c r="O72" s="92"/>
      <c r="P72" s="91"/>
      <c r="Q72" s="91"/>
      <c r="S72" s="294" t="s">
        <v>170</v>
      </c>
      <c r="AE72" s="133">
        <v>79</v>
      </c>
    </row>
    <row r="73" spans="4:31" x14ac:dyDescent="0.3">
      <c r="D73" s="248" t="s">
        <v>246</v>
      </c>
      <c r="F73" s="326" t="s">
        <v>604</v>
      </c>
      <c r="G73" s="325" t="s">
        <v>45</v>
      </c>
      <c r="I73" s="326"/>
      <c r="J73" s="335" t="s">
        <v>518</v>
      </c>
      <c r="K73" s="332">
        <v>137</v>
      </c>
      <c r="L73" s="325" t="s">
        <v>133</v>
      </c>
      <c r="N73" s="296" t="s">
        <v>323</v>
      </c>
      <c r="O73" s="305"/>
      <c r="P73" s="306"/>
      <c r="Q73" s="307"/>
      <c r="S73" s="294" t="s">
        <v>168</v>
      </c>
      <c r="AE73" s="133">
        <v>80</v>
      </c>
    </row>
    <row r="74" spans="4:31" x14ac:dyDescent="0.3">
      <c r="D74" s="248" t="s">
        <v>452</v>
      </c>
      <c r="F74" s="326" t="s">
        <v>527</v>
      </c>
      <c r="G74" s="325" t="s">
        <v>634</v>
      </c>
      <c r="I74" s="326"/>
      <c r="J74" s="335" t="s">
        <v>430</v>
      </c>
      <c r="K74" s="332">
        <v>127</v>
      </c>
      <c r="L74" s="325" t="s">
        <v>133</v>
      </c>
      <c r="N74" s="299"/>
      <c r="O74" s="295" t="s">
        <v>584</v>
      </c>
      <c r="P74" s="294">
        <v>127</v>
      </c>
      <c r="Q74" s="294" t="s">
        <v>133</v>
      </c>
      <c r="S74" s="294" t="s">
        <v>681</v>
      </c>
      <c r="AE74" s="133">
        <v>81</v>
      </c>
    </row>
    <row r="75" spans="4:31" x14ac:dyDescent="0.3">
      <c r="D75" s="248" t="s">
        <v>243</v>
      </c>
      <c r="F75" s="326" t="s">
        <v>424</v>
      </c>
      <c r="G75" s="325" t="s">
        <v>632</v>
      </c>
      <c r="I75" s="281"/>
      <c r="J75" s="288"/>
      <c r="K75" s="283"/>
      <c r="L75" s="284"/>
      <c r="N75" s="299"/>
      <c r="O75" s="295" t="s">
        <v>429</v>
      </c>
      <c r="P75" s="294">
        <v>127</v>
      </c>
      <c r="Q75" s="294" t="s">
        <v>133</v>
      </c>
      <c r="S75" s="294" t="s">
        <v>550</v>
      </c>
      <c r="AE75" s="133">
        <v>82</v>
      </c>
    </row>
    <row r="76" spans="4:31" x14ac:dyDescent="0.3">
      <c r="D76" s="248" t="s">
        <v>453</v>
      </c>
      <c r="F76" s="326" t="s">
        <v>528</v>
      </c>
      <c r="G76" s="325" t="s">
        <v>634</v>
      </c>
      <c r="I76" s="281"/>
      <c r="J76" s="288"/>
      <c r="K76" s="283"/>
      <c r="L76" s="284"/>
      <c r="N76" s="299"/>
      <c r="O76" s="295" t="s">
        <v>60</v>
      </c>
      <c r="P76" s="294">
        <v>112</v>
      </c>
      <c r="Q76" s="294" t="s">
        <v>133</v>
      </c>
      <c r="S76" s="294" t="s">
        <v>351</v>
      </c>
      <c r="AE76" s="133">
        <v>83</v>
      </c>
    </row>
    <row r="77" spans="4:31" x14ac:dyDescent="0.3">
      <c r="D77" s="248" t="s">
        <v>454</v>
      </c>
      <c r="F77" s="326" t="s">
        <v>516</v>
      </c>
      <c r="G77" s="325" t="s">
        <v>60</v>
      </c>
      <c r="I77" s="281"/>
      <c r="J77" s="288"/>
      <c r="K77" s="283"/>
      <c r="L77" s="284"/>
      <c r="N77" s="299"/>
      <c r="O77" s="295" t="s">
        <v>516</v>
      </c>
      <c r="P77" s="294">
        <v>112</v>
      </c>
      <c r="Q77" s="294" t="s">
        <v>133</v>
      </c>
      <c r="S77" s="294" t="s">
        <v>154</v>
      </c>
      <c r="AE77" s="133">
        <v>84</v>
      </c>
    </row>
    <row r="78" spans="4:31" x14ac:dyDescent="0.3">
      <c r="D78" s="248" t="s">
        <v>248</v>
      </c>
      <c r="F78" s="326" t="s">
        <v>513</v>
      </c>
      <c r="G78" s="325" t="s">
        <v>45</v>
      </c>
      <c r="I78" s="281"/>
      <c r="J78" s="288"/>
      <c r="K78" s="283"/>
      <c r="L78" s="284"/>
      <c r="N78" s="299"/>
      <c r="O78" s="295" t="s">
        <v>312</v>
      </c>
      <c r="P78" s="294">
        <v>127</v>
      </c>
      <c r="Q78" s="294" t="s">
        <v>133</v>
      </c>
      <c r="S78" s="294" t="s">
        <v>352</v>
      </c>
      <c r="AE78" s="133">
        <v>85</v>
      </c>
    </row>
    <row r="79" spans="4:31" x14ac:dyDescent="0.3">
      <c r="D79" s="249"/>
      <c r="F79" s="326" t="s">
        <v>605</v>
      </c>
      <c r="G79" s="325" t="s">
        <v>45</v>
      </c>
      <c r="I79" s="281"/>
      <c r="J79" s="288"/>
      <c r="K79" s="283"/>
      <c r="L79" s="284"/>
      <c r="N79" s="299"/>
      <c r="O79" s="295" t="s">
        <v>517</v>
      </c>
      <c r="P79" s="294">
        <v>127</v>
      </c>
      <c r="Q79" s="294" t="s">
        <v>133</v>
      </c>
      <c r="S79" s="294" t="s">
        <v>682</v>
      </c>
      <c r="AE79" s="133">
        <v>86</v>
      </c>
    </row>
    <row r="80" spans="4:31" x14ac:dyDescent="0.3">
      <c r="F80" s="327" t="s">
        <v>425</v>
      </c>
      <c r="G80" s="325" t="s">
        <v>632</v>
      </c>
      <c r="I80" s="281"/>
      <c r="J80" s="288"/>
      <c r="K80" s="283"/>
      <c r="L80" s="284"/>
      <c r="N80" s="299"/>
      <c r="O80" s="295" t="s">
        <v>430</v>
      </c>
      <c r="P80" s="294">
        <v>127</v>
      </c>
      <c r="Q80" s="309" t="s">
        <v>133</v>
      </c>
      <c r="S80" s="294" t="s">
        <v>155</v>
      </c>
      <c r="AE80" s="133">
        <v>87</v>
      </c>
    </row>
    <row r="81" spans="6:31" x14ac:dyDescent="0.3">
      <c r="F81" s="326" t="s">
        <v>427</v>
      </c>
      <c r="G81" s="325" t="s">
        <v>632</v>
      </c>
      <c r="I81" s="281"/>
      <c r="J81" s="288"/>
      <c r="K81" s="283"/>
      <c r="L81" s="284"/>
      <c r="N81" s="301"/>
      <c r="O81" s="310"/>
      <c r="P81" s="303"/>
      <c r="Q81" s="311"/>
      <c r="S81" s="294" t="s">
        <v>683</v>
      </c>
      <c r="AE81" s="133">
        <v>88</v>
      </c>
    </row>
    <row r="82" spans="6:31" x14ac:dyDescent="0.3">
      <c r="F82" s="326" t="s">
        <v>181</v>
      </c>
      <c r="G82" s="325" t="s">
        <v>629</v>
      </c>
      <c r="I82" s="281"/>
      <c r="J82" s="289"/>
      <c r="K82" s="283"/>
      <c r="L82" s="284"/>
      <c r="N82" s="86"/>
      <c r="O82" s="92"/>
      <c r="P82" s="91"/>
      <c r="Q82" s="91"/>
      <c r="S82" s="294" t="s">
        <v>551</v>
      </c>
      <c r="AE82" s="133">
        <v>89</v>
      </c>
    </row>
    <row r="83" spans="6:31" x14ac:dyDescent="0.3">
      <c r="F83" s="326" t="s">
        <v>606</v>
      </c>
      <c r="G83" s="325" t="s">
        <v>598</v>
      </c>
      <c r="I83" s="281"/>
      <c r="J83" s="289"/>
      <c r="K83" s="289"/>
      <c r="L83" s="290"/>
      <c r="N83" s="296" t="s">
        <v>292</v>
      </c>
      <c r="O83" s="305"/>
      <c r="P83" s="306"/>
      <c r="Q83" s="307"/>
      <c r="S83" s="294" t="s">
        <v>684</v>
      </c>
      <c r="AE83" s="133">
        <v>90</v>
      </c>
    </row>
    <row r="84" spans="6:31" x14ac:dyDescent="0.3">
      <c r="F84" s="326" t="s">
        <v>179</v>
      </c>
      <c r="G84" s="325" t="s">
        <v>637</v>
      </c>
      <c r="I84" s="281"/>
      <c r="J84" s="283"/>
      <c r="K84" s="283"/>
      <c r="L84" s="284"/>
      <c r="N84" s="299"/>
      <c r="O84" s="295" t="s">
        <v>586</v>
      </c>
      <c r="P84" s="294">
        <v>71</v>
      </c>
      <c r="Q84" s="300" t="s">
        <v>133</v>
      </c>
      <c r="S84" s="294" t="s">
        <v>156</v>
      </c>
      <c r="AE84" s="133">
        <v>91</v>
      </c>
    </row>
    <row r="85" spans="6:31" ht="28.8" x14ac:dyDescent="0.3">
      <c r="F85" s="326" t="s">
        <v>225</v>
      </c>
      <c r="G85" s="325" t="s">
        <v>269</v>
      </c>
      <c r="I85" s="281"/>
      <c r="J85" s="289"/>
      <c r="K85" s="289"/>
      <c r="L85" s="290"/>
      <c r="N85" s="299"/>
      <c r="O85" s="295" t="s">
        <v>587</v>
      </c>
      <c r="P85" s="294">
        <v>87</v>
      </c>
      <c r="Q85" s="300" t="s">
        <v>133</v>
      </c>
      <c r="S85" s="294" t="s">
        <v>705</v>
      </c>
      <c r="AE85" s="133">
        <v>92</v>
      </c>
    </row>
    <row r="86" spans="6:31" x14ac:dyDescent="0.3">
      <c r="F86" s="327" t="s">
        <v>186</v>
      </c>
      <c r="G86" s="325" t="s">
        <v>269</v>
      </c>
      <c r="I86" s="281"/>
      <c r="J86" s="289"/>
      <c r="K86" s="289"/>
      <c r="L86" s="290"/>
      <c r="N86" s="301"/>
      <c r="O86" s="310"/>
      <c r="P86" s="303"/>
      <c r="Q86" s="311"/>
      <c r="S86" s="294" t="s">
        <v>552</v>
      </c>
      <c r="AE86" s="133">
        <v>93</v>
      </c>
    </row>
    <row r="87" spans="6:31" x14ac:dyDescent="0.3">
      <c r="F87" s="326" t="s">
        <v>187</v>
      </c>
      <c r="G87" s="325" t="s">
        <v>269</v>
      </c>
      <c r="I87" s="285"/>
      <c r="J87" s="291"/>
      <c r="K87" s="291"/>
      <c r="L87" s="292"/>
      <c r="N87" s="86"/>
      <c r="O87" s="92"/>
      <c r="P87" s="91"/>
      <c r="Q87" s="91"/>
      <c r="S87" s="294" t="s">
        <v>553</v>
      </c>
      <c r="AE87" s="133">
        <v>94</v>
      </c>
    </row>
    <row r="88" spans="6:31" x14ac:dyDescent="0.3">
      <c r="F88" s="328" t="s">
        <v>128</v>
      </c>
      <c r="G88" s="325" t="s">
        <v>269</v>
      </c>
      <c r="I88" s="86"/>
      <c r="J88" s="92"/>
      <c r="K88" s="92"/>
      <c r="L88" s="92"/>
      <c r="N88" s="296" t="s">
        <v>303</v>
      </c>
      <c r="O88" s="305"/>
      <c r="P88" s="306"/>
      <c r="Q88" s="307"/>
      <c r="S88" s="294" t="s">
        <v>685</v>
      </c>
      <c r="AE88" s="133">
        <v>95</v>
      </c>
    </row>
    <row r="89" spans="6:31" x14ac:dyDescent="0.3">
      <c r="F89" s="328" t="s">
        <v>510</v>
      </c>
      <c r="G89" s="325" t="s">
        <v>269</v>
      </c>
      <c r="I89" s="324" t="s">
        <v>402</v>
      </c>
      <c r="J89" s="336"/>
      <c r="K89" s="336"/>
      <c r="L89" s="337"/>
      <c r="N89" s="299"/>
      <c r="O89" s="295" t="s">
        <v>419</v>
      </c>
      <c r="P89" s="308" t="s">
        <v>641</v>
      </c>
      <c r="Q89" s="300" t="s">
        <v>133</v>
      </c>
      <c r="S89" s="294" t="s">
        <v>686</v>
      </c>
      <c r="AE89" s="133">
        <v>96</v>
      </c>
    </row>
    <row r="90" spans="6:31" x14ac:dyDescent="0.3">
      <c r="F90" s="328" t="s">
        <v>489</v>
      </c>
      <c r="G90" s="325" t="s">
        <v>637</v>
      </c>
      <c r="I90" s="326"/>
      <c r="J90" s="335"/>
      <c r="K90" s="332"/>
      <c r="L90" s="325"/>
      <c r="N90" s="299"/>
      <c r="O90" s="295" t="s">
        <v>420</v>
      </c>
      <c r="P90" s="308" t="s">
        <v>641</v>
      </c>
      <c r="Q90" s="300" t="s">
        <v>134</v>
      </c>
      <c r="S90" s="294" t="s">
        <v>157</v>
      </c>
      <c r="AE90" s="133">
        <v>97</v>
      </c>
    </row>
    <row r="91" spans="6:31" x14ac:dyDescent="0.3">
      <c r="F91" s="328" t="s">
        <v>607</v>
      </c>
      <c r="G91" s="325" t="s">
        <v>637</v>
      </c>
      <c r="I91" s="326"/>
      <c r="J91" s="335" t="s">
        <v>590</v>
      </c>
      <c r="K91" s="332">
        <v>50</v>
      </c>
      <c r="L91" s="325" t="s">
        <v>134</v>
      </c>
      <c r="N91" s="299"/>
      <c r="O91" s="295"/>
      <c r="P91" s="308"/>
      <c r="Q91" s="309"/>
      <c r="S91" s="294" t="s">
        <v>353</v>
      </c>
      <c r="AE91" s="133">
        <v>98</v>
      </c>
    </row>
    <row r="92" spans="6:31" x14ac:dyDescent="0.3">
      <c r="F92" s="328" t="s">
        <v>490</v>
      </c>
      <c r="G92" s="325" t="s">
        <v>637</v>
      </c>
      <c r="I92" s="326"/>
      <c r="J92" s="335" t="s">
        <v>411</v>
      </c>
      <c r="K92" s="332">
        <v>78</v>
      </c>
      <c r="L92" s="325" t="s">
        <v>134</v>
      </c>
      <c r="N92" s="301"/>
      <c r="O92" s="310"/>
      <c r="P92" s="303"/>
      <c r="Q92" s="311"/>
      <c r="S92" s="294" t="s">
        <v>158</v>
      </c>
      <c r="AE92" s="133">
        <v>99</v>
      </c>
    </row>
    <row r="93" spans="6:31" x14ac:dyDescent="0.3">
      <c r="F93" s="328" t="s">
        <v>491</v>
      </c>
      <c r="G93" s="325" t="s">
        <v>637</v>
      </c>
      <c r="I93" s="281"/>
      <c r="J93" s="293"/>
      <c r="K93" s="283"/>
      <c r="L93" s="284"/>
      <c r="N93" s="86"/>
      <c r="O93" s="92"/>
      <c r="P93" s="91"/>
      <c r="Q93" s="91"/>
      <c r="S93" s="294" t="s">
        <v>354</v>
      </c>
      <c r="AE93" s="133">
        <v>100</v>
      </c>
    </row>
    <row r="94" spans="6:31" x14ac:dyDescent="0.3">
      <c r="F94" s="328" t="s">
        <v>608</v>
      </c>
      <c r="G94" s="325" t="s">
        <v>638</v>
      </c>
      <c r="I94" s="285"/>
      <c r="J94" s="291"/>
      <c r="K94" s="291"/>
      <c r="L94" s="292"/>
      <c r="N94" s="168" t="s">
        <v>293</v>
      </c>
      <c r="O94" s="173"/>
      <c r="P94" s="174"/>
      <c r="Q94" s="175"/>
      <c r="S94" s="294" t="s">
        <v>554</v>
      </c>
      <c r="AE94" s="133">
        <v>101</v>
      </c>
    </row>
    <row r="95" spans="6:31" x14ac:dyDescent="0.3">
      <c r="F95" s="328" t="s">
        <v>609</v>
      </c>
      <c r="G95" s="325" t="s">
        <v>638</v>
      </c>
      <c r="I95" s="86"/>
      <c r="J95" s="92"/>
      <c r="K95" s="92"/>
      <c r="L95" s="92"/>
      <c r="N95" s="169"/>
      <c r="O95" s="176"/>
      <c r="P95" s="171"/>
      <c r="Q95" s="177"/>
      <c r="S95" s="294" t="s">
        <v>211</v>
      </c>
      <c r="AE95" s="133">
        <v>102</v>
      </c>
    </row>
    <row r="96" spans="6:31" x14ac:dyDescent="0.3">
      <c r="F96" s="328" t="s">
        <v>610</v>
      </c>
      <c r="G96" s="325" t="s">
        <v>628</v>
      </c>
      <c r="I96" s="324" t="s">
        <v>175</v>
      </c>
      <c r="J96" s="336"/>
      <c r="K96" s="336"/>
      <c r="L96" s="337"/>
      <c r="N96" s="169"/>
      <c r="O96" s="255" t="s">
        <v>308</v>
      </c>
      <c r="P96" s="256">
        <v>367.31</v>
      </c>
      <c r="Q96" s="257" t="s">
        <v>3</v>
      </c>
      <c r="S96" s="294" t="s">
        <v>687</v>
      </c>
      <c r="AE96" s="133">
        <v>103</v>
      </c>
    </row>
    <row r="97" spans="6:31" x14ac:dyDescent="0.3">
      <c r="F97" s="328" t="s">
        <v>439</v>
      </c>
      <c r="G97" s="325" t="s">
        <v>631</v>
      </c>
      <c r="I97" s="326"/>
      <c r="J97" s="332" t="s">
        <v>407</v>
      </c>
      <c r="K97" s="332">
        <v>55</v>
      </c>
      <c r="L97" s="325" t="s">
        <v>140</v>
      </c>
      <c r="N97" s="170"/>
      <c r="O97" s="178"/>
      <c r="P97" s="172"/>
      <c r="Q97" s="179"/>
      <c r="S97" s="294" t="s">
        <v>159</v>
      </c>
      <c r="AE97" s="133">
        <v>104</v>
      </c>
    </row>
    <row r="98" spans="6:31" x14ac:dyDescent="0.3">
      <c r="F98" s="328" t="s">
        <v>492</v>
      </c>
      <c r="G98" s="325" t="s">
        <v>492</v>
      </c>
      <c r="I98" s="326"/>
      <c r="J98" s="332" t="s">
        <v>408</v>
      </c>
      <c r="K98" s="332">
        <v>52</v>
      </c>
      <c r="L98" s="325" t="s">
        <v>140</v>
      </c>
      <c r="N98" s="86"/>
      <c r="O98" s="92"/>
      <c r="P98" s="91"/>
      <c r="Q98" s="91"/>
      <c r="S98" s="294" t="s">
        <v>688</v>
      </c>
      <c r="AE98" s="133">
        <v>105</v>
      </c>
    </row>
    <row r="99" spans="6:31" x14ac:dyDescent="0.3">
      <c r="F99" s="328" t="s">
        <v>493</v>
      </c>
      <c r="G99" s="325" t="s">
        <v>492</v>
      </c>
      <c r="I99" s="326"/>
      <c r="J99" s="332" t="s">
        <v>409</v>
      </c>
      <c r="K99" s="332">
        <v>57</v>
      </c>
      <c r="L99" s="325" t="s">
        <v>133</v>
      </c>
      <c r="N99" s="296" t="s">
        <v>289</v>
      </c>
      <c r="O99" s="305"/>
      <c r="P99" s="306"/>
      <c r="Q99" s="307"/>
      <c r="S99" s="294" t="s">
        <v>210</v>
      </c>
      <c r="AE99" s="133">
        <v>106</v>
      </c>
    </row>
    <row r="100" spans="6:31" x14ac:dyDescent="0.3">
      <c r="F100" s="327" t="s">
        <v>494</v>
      </c>
      <c r="G100" s="325" t="s">
        <v>492</v>
      </c>
      <c r="I100" s="326"/>
      <c r="J100" s="332" t="s">
        <v>542</v>
      </c>
      <c r="K100" s="332">
        <v>65</v>
      </c>
      <c r="L100" s="325" t="s">
        <v>133</v>
      </c>
      <c r="N100" s="299"/>
      <c r="O100" s="295" t="s">
        <v>217</v>
      </c>
      <c r="P100" s="294">
        <v>375</v>
      </c>
      <c r="Q100" s="300" t="s">
        <v>135</v>
      </c>
      <c r="S100" s="294" t="s">
        <v>606</v>
      </c>
      <c r="AE100" s="133">
        <v>107</v>
      </c>
    </row>
    <row r="101" spans="6:31" x14ac:dyDescent="0.3">
      <c r="F101" s="327" t="s">
        <v>495</v>
      </c>
      <c r="G101" s="325" t="s">
        <v>492</v>
      </c>
      <c r="I101" s="326"/>
      <c r="J101" s="332" t="s">
        <v>541</v>
      </c>
      <c r="K101" s="332">
        <v>90</v>
      </c>
      <c r="L101" s="325" t="s">
        <v>140</v>
      </c>
      <c r="N101" s="299"/>
      <c r="O101" s="295" t="s">
        <v>218</v>
      </c>
      <c r="P101" s="294">
        <v>750</v>
      </c>
      <c r="Q101" s="300" t="s">
        <v>135</v>
      </c>
      <c r="S101" s="294" t="s">
        <v>355</v>
      </c>
      <c r="AE101" s="133">
        <v>108</v>
      </c>
    </row>
    <row r="102" spans="6:31" x14ac:dyDescent="0.3">
      <c r="F102" s="327" t="s">
        <v>535</v>
      </c>
      <c r="G102" s="325" t="s">
        <v>492</v>
      </c>
      <c r="I102" s="326"/>
      <c r="J102" s="332" t="s">
        <v>525</v>
      </c>
      <c r="K102" s="338">
        <v>75</v>
      </c>
      <c r="L102" s="325" t="s">
        <v>134</v>
      </c>
      <c r="N102" s="299"/>
      <c r="O102" s="295" t="s">
        <v>219</v>
      </c>
      <c r="P102" s="294">
        <v>1050</v>
      </c>
      <c r="Q102" s="300" t="s">
        <v>135</v>
      </c>
      <c r="S102" s="294" t="s">
        <v>689</v>
      </c>
      <c r="AE102" s="133">
        <v>109</v>
      </c>
    </row>
    <row r="103" spans="6:31" x14ac:dyDescent="0.3">
      <c r="F103" s="327" t="s">
        <v>496</v>
      </c>
      <c r="G103" s="325" t="s">
        <v>627</v>
      </c>
      <c r="I103" s="326"/>
      <c r="J103" s="332" t="s">
        <v>583</v>
      </c>
      <c r="K103" s="338">
        <v>65</v>
      </c>
      <c r="L103" s="325" t="s">
        <v>133</v>
      </c>
      <c r="N103" s="299"/>
      <c r="O103" s="295"/>
      <c r="P103" s="294"/>
      <c r="Q103" s="300"/>
      <c r="S103" s="294" t="s">
        <v>555</v>
      </c>
      <c r="AE103" s="133">
        <v>110</v>
      </c>
    </row>
    <row r="104" spans="6:31" x14ac:dyDescent="0.3">
      <c r="F104" s="328" t="s">
        <v>536</v>
      </c>
      <c r="G104" s="325" t="s">
        <v>627</v>
      </c>
      <c r="I104" s="326"/>
      <c r="J104" s="332" t="s">
        <v>505</v>
      </c>
      <c r="K104" s="332">
        <v>55</v>
      </c>
      <c r="L104" s="325" t="s">
        <v>140</v>
      </c>
      <c r="N104" s="299"/>
      <c r="O104" s="295"/>
      <c r="P104" s="294"/>
      <c r="Q104" s="300"/>
      <c r="S104" s="294" t="s">
        <v>356</v>
      </c>
      <c r="AE104" s="133">
        <v>111</v>
      </c>
    </row>
    <row r="105" spans="6:31" x14ac:dyDescent="0.3">
      <c r="F105" s="328" t="s">
        <v>703</v>
      </c>
      <c r="G105" s="325" t="s">
        <v>611</v>
      </c>
      <c r="I105" s="326"/>
      <c r="J105" s="332" t="s">
        <v>585</v>
      </c>
      <c r="K105" s="332">
        <v>2271.15</v>
      </c>
      <c r="L105" s="325" t="s">
        <v>134</v>
      </c>
      <c r="N105" s="299"/>
      <c r="O105" s="295"/>
      <c r="P105" s="294"/>
      <c r="Q105" s="300"/>
      <c r="S105" s="294" t="s">
        <v>357</v>
      </c>
      <c r="AE105" s="133">
        <v>112</v>
      </c>
    </row>
    <row r="106" spans="6:31" x14ac:dyDescent="0.3">
      <c r="F106" s="328" t="s">
        <v>282</v>
      </c>
      <c r="G106" s="325" t="s">
        <v>282</v>
      </c>
      <c r="I106" s="326"/>
      <c r="J106" s="335" t="s">
        <v>526</v>
      </c>
      <c r="K106" s="332">
        <v>75</v>
      </c>
      <c r="L106" s="325" t="s">
        <v>134</v>
      </c>
      <c r="N106" s="299"/>
      <c r="O106" s="295"/>
      <c r="P106" s="294"/>
      <c r="Q106" s="300"/>
      <c r="S106" s="294" t="s">
        <v>556</v>
      </c>
      <c r="AE106" s="133">
        <v>113</v>
      </c>
    </row>
    <row r="107" spans="6:31" x14ac:dyDescent="0.3">
      <c r="F107" s="327" t="s">
        <v>529</v>
      </c>
      <c r="G107" s="325" t="s">
        <v>634</v>
      </c>
      <c r="I107" s="326"/>
      <c r="J107" s="335" t="s">
        <v>207</v>
      </c>
      <c r="K107" s="332">
        <v>302</v>
      </c>
      <c r="L107" s="325" t="s">
        <v>134</v>
      </c>
      <c r="N107" s="301"/>
      <c r="O107" s="310"/>
      <c r="P107" s="303"/>
      <c r="Q107" s="311"/>
      <c r="S107" s="294" t="s">
        <v>557</v>
      </c>
      <c r="AE107" s="133">
        <v>114</v>
      </c>
    </row>
    <row r="108" spans="6:31" x14ac:dyDescent="0.3">
      <c r="F108" s="328" t="s">
        <v>538</v>
      </c>
      <c r="G108" s="325" t="s">
        <v>633</v>
      </c>
      <c r="I108" s="326"/>
      <c r="J108" s="335" t="s">
        <v>586</v>
      </c>
      <c r="K108" s="332">
        <v>71</v>
      </c>
      <c r="L108" s="325" t="s">
        <v>133</v>
      </c>
      <c r="N108" s="86"/>
      <c r="O108" s="92"/>
      <c r="P108" s="91"/>
      <c r="Q108" s="91"/>
      <c r="S108" s="294" t="s">
        <v>358</v>
      </c>
      <c r="AE108" s="133">
        <v>115</v>
      </c>
    </row>
    <row r="109" spans="6:31" x14ac:dyDescent="0.3">
      <c r="F109" s="328" t="s">
        <v>612</v>
      </c>
      <c r="G109" s="325" t="s">
        <v>628</v>
      </c>
      <c r="I109" s="326"/>
      <c r="J109" s="335" t="s">
        <v>587</v>
      </c>
      <c r="K109" s="332">
        <v>87</v>
      </c>
      <c r="L109" s="325" t="s">
        <v>133</v>
      </c>
      <c r="N109" s="168" t="s">
        <v>277</v>
      </c>
      <c r="O109" s="173"/>
      <c r="P109" s="174"/>
      <c r="Q109" s="175"/>
      <c r="S109" s="294" t="s">
        <v>359</v>
      </c>
      <c r="AE109" s="133">
        <v>116</v>
      </c>
    </row>
    <row r="110" spans="6:31" x14ac:dyDescent="0.3">
      <c r="F110" s="328" t="s">
        <v>613</v>
      </c>
      <c r="G110" s="325" t="s">
        <v>628</v>
      </c>
      <c r="I110" s="326"/>
      <c r="J110" s="335" t="s">
        <v>416</v>
      </c>
      <c r="K110" s="332">
        <v>68</v>
      </c>
      <c r="L110" s="325" t="s">
        <v>133</v>
      </c>
      <c r="N110" s="169"/>
      <c r="O110" s="262" t="s">
        <v>521</v>
      </c>
      <c r="P110" s="256">
        <v>136</v>
      </c>
      <c r="Q110" s="257" t="s">
        <v>133</v>
      </c>
      <c r="S110" s="294" t="s">
        <v>160</v>
      </c>
      <c r="AE110" s="133">
        <v>117</v>
      </c>
    </row>
    <row r="111" spans="6:31" x14ac:dyDescent="0.3">
      <c r="F111" s="327" t="s">
        <v>229</v>
      </c>
      <c r="G111" s="325" t="s">
        <v>628</v>
      </c>
      <c r="I111" s="326"/>
      <c r="J111" s="335" t="s">
        <v>702</v>
      </c>
      <c r="K111" s="332">
        <v>52</v>
      </c>
      <c r="L111" s="325" t="s">
        <v>140</v>
      </c>
      <c r="N111" s="169"/>
      <c r="O111" s="255" t="s">
        <v>421</v>
      </c>
      <c r="P111" s="256">
        <v>252</v>
      </c>
      <c r="Q111" s="257" t="s">
        <v>134</v>
      </c>
      <c r="S111" s="294" t="s">
        <v>360</v>
      </c>
      <c r="AE111" s="133">
        <v>118</v>
      </c>
    </row>
    <row r="112" spans="6:31" x14ac:dyDescent="0.3">
      <c r="F112" s="328" t="s">
        <v>530</v>
      </c>
      <c r="G112" s="325" t="s">
        <v>634</v>
      </c>
      <c r="I112" s="326"/>
      <c r="J112" s="335" t="s">
        <v>532</v>
      </c>
      <c r="K112" s="332"/>
      <c r="L112" s="325" t="s">
        <v>133</v>
      </c>
      <c r="N112" s="169"/>
      <c r="O112" s="255" t="s">
        <v>181</v>
      </c>
      <c r="P112" s="256" t="s">
        <v>508</v>
      </c>
      <c r="Q112" s="257" t="s">
        <v>134</v>
      </c>
      <c r="S112" s="294" t="s">
        <v>161</v>
      </c>
      <c r="AE112" s="133">
        <v>119</v>
      </c>
    </row>
    <row r="113" spans="6:31" x14ac:dyDescent="0.3">
      <c r="F113" s="328" t="s">
        <v>177</v>
      </c>
      <c r="G113" s="325" t="s">
        <v>628</v>
      </c>
      <c r="I113" s="326"/>
      <c r="J113" s="335" t="s">
        <v>533</v>
      </c>
      <c r="K113" s="332">
        <v>55</v>
      </c>
      <c r="L113" s="325" t="s">
        <v>140</v>
      </c>
      <c r="N113" s="170"/>
      <c r="O113" s="178"/>
      <c r="P113" s="172"/>
      <c r="Q113" s="179"/>
      <c r="S113" s="294" t="s">
        <v>361</v>
      </c>
      <c r="AE113" s="133">
        <v>120</v>
      </c>
    </row>
    <row r="114" spans="6:31" x14ac:dyDescent="0.3">
      <c r="F114" s="328" t="s">
        <v>534</v>
      </c>
      <c r="G114" s="325" t="s">
        <v>172</v>
      </c>
      <c r="I114" s="326"/>
      <c r="J114" s="335" t="s">
        <v>69</v>
      </c>
      <c r="K114" s="332">
        <v>65</v>
      </c>
      <c r="L114" s="325" t="s">
        <v>133</v>
      </c>
      <c r="N114" s="86"/>
      <c r="O114" s="92"/>
      <c r="P114" s="91"/>
      <c r="Q114" s="91"/>
      <c r="S114" s="294" t="s">
        <v>690</v>
      </c>
      <c r="AE114" s="133">
        <v>121</v>
      </c>
    </row>
    <row r="115" spans="6:31" x14ac:dyDescent="0.3">
      <c r="F115" s="328" t="s">
        <v>614</v>
      </c>
      <c r="G115" s="325" t="s">
        <v>614</v>
      </c>
      <c r="I115" s="326"/>
      <c r="J115" s="332" t="s">
        <v>506</v>
      </c>
      <c r="K115" s="332">
        <v>112.62</v>
      </c>
      <c r="L115" s="325" t="s">
        <v>119</v>
      </c>
      <c r="N115" s="168" t="s">
        <v>324</v>
      </c>
      <c r="O115" s="173"/>
      <c r="P115" s="174"/>
      <c r="Q115" s="175"/>
      <c r="S115" s="294" t="s">
        <v>362</v>
      </c>
      <c r="AE115" s="133">
        <v>122</v>
      </c>
    </row>
    <row r="116" spans="6:31" x14ac:dyDescent="0.3">
      <c r="F116" s="328" t="s">
        <v>615</v>
      </c>
      <c r="G116" s="325" t="s">
        <v>537</v>
      </c>
      <c r="I116" s="326"/>
      <c r="J116" s="335" t="s">
        <v>598</v>
      </c>
      <c r="K116" s="332">
        <v>65</v>
      </c>
      <c r="L116" s="325" t="s">
        <v>133</v>
      </c>
      <c r="N116" s="169"/>
      <c r="O116" s="176" t="s">
        <v>422</v>
      </c>
      <c r="P116" s="256" t="s">
        <v>508</v>
      </c>
      <c r="Q116" s="257" t="s">
        <v>135</v>
      </c>
      <c r="S116" s="294" t="s">
        <v>363</v>
      </c>
      <c r="AE116" s="133">
        <v>123</v>
      </c>
    </row>
    <row r="117" spans="6:31" x14ac:dyDescent="0.3">
      <c r="F117" s="328" t="s">
        <v>616</v>
      </c>
      <c r="G117" s="325" t="s">
        <v>537</v>
      </c>
      <c r="I117" s="326"/>
      <c r="J117" s="332" t="s">
        <v>599</v>
      </c>
      <c r="K117" s="332">
        <v>45</v>
      </c>
      <c r="L117" s="325" t="s">
        <v>133</v>
      </c>
      <c r="N117" s="169"/>
      <c r="O117" s="255" t="s">
        <v>186</v>
      </c>
      <c r="P117" s="256">
        <v>1360</v>
      </c>
      <c r="Q117" s="257" t="s">
        <v>134</v>
      </c>
      <c r="S117" s="294" t="s">
        <v>691</v>
      </c>
      <c r="AE117" s="133">
        <v>124</v>
      </c>
    </row>
    <row r="118" spans="6:31" x14ac:dyDescent="0.3">
      <c r="F118" s="328" t="s">
        <v>617</v>
      </c>
      <c r="G118" s="325" t="s">
        <v>537</v>
      </c>
      <c r="I118" s="326"/>
      <c r="J118" s="335" t="s">
        <v>423</v>
      </c>
      <c r="K118" s="332">
        <v>55</v>
      </c>
      <c r="L118" s="325" t="s">
        <v>140</v>
      </c>
      <c r="N118" s="169"/>
      <c r="O118" s="255" t="s">
        <v>187</v>
      </c>
      <c r="P118" s="256">
        <v>1577</v>
      </c>
      <c r="Q118" s="257" t="s">
        <v>134</v>
      </c>
      <c r="S118" s="294" t="s">
        <v>364</v>
      </c>
      <c r="AE118" s="133">
        <v>125</v>
      </c>
    </row>
    <row r="119" spans="6:31" x14ac:dyDescent="0.3">
      <c r="F119" s="328" t="s">
        <v>520</v>
      </c>
      <c r="G119" s="325" t="s">
        <v>636</v>
      </c>
      <c r="I119" s="326"/>
      <c r="J119" s="335" t="s">
        <v>527</v>
      </c>
      <c r="K119" s="332">
        <v>75</v>
      </c>
      <c r="L119" s="325" t="s">
        <v>134</v>
      </c>
      <c r="N119" s="169"/>
      <c r="O119" s="255" t="s">
        <v>128</v>
      </c>
      <c r="P119" s="256">
        <v>181</v>
      </c>
      <c r="Q119" s="257" t="s">
        <v>133</v>
      </c>
      <c r="S119" s="294" t="s">
        <v>558</v>
      </c>
      <c r="AE119" s="133">
        <v>126</v>
      </c>
    </row>
    <row r="120" spans="6:31" x14ac:dyDescent="0.3">
      <c r="F120" s="328" t="s">
        <v>618</v>
      </c>
      <c r="G120" s="325" t="s">
        <v>634</v>
      </c>
      <c r="I120" s="326"/>
      <c r="J120" s="332" t="s">
        <v>424</v>
      </c>
      <c r="K120" s="332">
        <v>52</v>
      </c>
      <c r="L120" s="325" t="s">
        <v>140</v>
      </c>
      <c r="N120" s="169"/>
      <c r="O120" s="263" t="s">
        <v>510</v>
      </c>
      <c r="P120" s="256">
        <v>1713</v>
      </c>
      <c r="Q120" s="257" t="s">
        <v>135</v>
      </c>
      <c r="S120" s="294" t="s">
        <v>184</v>
      </c>
      <c r="AE120" s="133">
        <v>127</v>
      </c>
    </row>
    <row r="121" spans="6:31" x14ac:dyDescent="0.3">
      <c r="F121" s="328" t="s">
        <v>619</v>
      </c>
      <c r="G121" s="325" t="s">
        <v>280</v>
      </c>
      <c r="I121" s="326"/>
      <c r="J121" s="332" t="s">
        <v>528</v>
      </c>
      <c r="K121" s="332">
        <v>75</v>
      </c>
      <c r="L121" s="325" t="s">
        <v>134</v>
      </c>
      <c r="N121" s="169"/>
      <c r="O121" s="262" t="s">
        <v>509</v>
      </c>
      <c r="P121" s="256">
        <v>1209</v>
      </c>
      <c r="Q121" s="257" t="s">
        <v>512</v>
      </c>
      <c r="S121" s="294" t="s">
        <v>365</v>
      </c>
      <c r="AE121" s="133">
        <v>128</v>
      </c>
    </row>
    <row r="122" spans="6:31" x14ac:dyDescent="0.3">
      <c r="F122" s="328" t="s">
        <v>620</v>
      </c>
      <c r="G122" s="325" t="s">
        <v>280</v>
      </c>
      <c r="I122" s="326"/>
      <c r="J122" s="334" t="s">
        <v>425</v>
      </c>
      <c r="K122" s="332">
        <v>52</v>
      </c>
      <c r="L122" s="325" t="s">
        <v>140</v>
      </c>
      <c r="N122" s="170"/>
      <c r="O122" s="178"/>
      <c r="P122" s="172"/>
      <c r="Q122" s="179"/>
      <c r="S122" s="294" t="s">
        <v>162</v>
      </c>
      <c r="AE122" s="133">
        <v>129</v>
      </c>
    </row>
    <row r="123" spans="6:31" x14ac:dyDescent="0.3">
      <c r="F123" s="328" t="s">
        <v>517</v>
      </c>
      <c r="G123" s="325" t="s">
        <v>60</v>
      </c>
      <c r="I123" s="326"/>
      <c r="J123" s="332" t="s">
        <v>427</v>
      </c>
      <c r="K123" s="332">
        <v>57</v>
      </c>
      <c r="L123" s="325" t="s">
        <v>133</v>
      </c>
      <c r="N123" s="86"/>
      <c r="O123" s="92"/>
      <c r="P123" s="91"/>
      <c r="Q123" s="91"/>
      <c r="S123" s="294" t="s">
        <v>163</v>
      </c>
      <c r="AE123" s="133">
        <v>130</v>
      </c>
    </row>
    <row r="124" spans="6:31" x14ac:dyDescent="0.3">
      <c r="F124" s="328" t="s">
        <v>621</v>
      </c>
      <c r="G124" s="325" t="s">
        <v>628</v>
      </c>
      <c r="I124" s="326"/>
      <c r="J124" s="335" t="s">
        <v>606</v>
      </c>
      <c r="K124" s="332">
        <v>500</v>
      </c>
      <c r="L124" s="325" t="s">
        <v>3</v>
      </c>
      <c r="N124" s="168" t="s">
        <v>300</v>
      </c>
      <c r="O124" s="173"/>
      <c r="P124" s="174"/>
      <c r="Q124" s="175"/>
      <c r="S124" s="294" t="s">
        <v>559</v>
      </c>
      <c r="AE124" s="133">
        <v>131</v>
      </c>
    </row>
    <row r="125" spans="6:31" x14ac:dyDescent="0.3">
      <c r="F125" s="328" t="s">
        <v>518</v>
      </c>
      <c r="G125" s="325" t="s">
        <v>631</v>
      </c>
      <c r="I125" s="326"/>
      <c r="J125" s="332" t="s">
        <v>529</v>
      </c>
      <c r="K125" s="338">
        <v>75</v>
      </c>
      <c r="L125" s="325" t="s">
        <v>134</v>
      </c>
      <c r="N125" s="169"/>
      <c r="O125" s="255" t="s">
        <v>423</v>
      </c>
      <c r="P125" s="256">
        <v>60</v>
      </c>
      <c r="Q125" s="257" t="s">
        <v>140</v>
      </c>
      <c r="S125" s="294" t="s">
        <v>366</v>
      </c>
      <c r="AE125" s="133">
        <v>132</v>
      </c>
    </row>
    <row r="126" spans="6:31" x14ac:dyDescent="0.3">
      <c r="F126" s="328" t="s">
        <v>426</v>
      </c>
      <c r="G126" s="325" t="s">
        <v>632</v>
      </c>
      <c r="I126" s="326"/>
      <c r="J126" s="332" t="s">
        <v>538</v>
      </c>
      <c r="K126" s="332">
        <v>360</v>
      </c>
      <c r="L126" s="325" t="s">
        <v>642</v>
      </c>
      <c r="N126" s="169"/>
      <c r="O126" s="255" t="s">
        <v>424</v>
      </c>
      <c r="P126" s="256">
        <v>52</v>
      </c>
      <c r="Q126" s="257" t="s">
        <v>140</v>
      </c>
      <c r="S126" s="294" t="s">
        <v>560</v>
      </c>
      <c r="AE126" s="133">
        <v>133</v>
      </c>
    </row>
    <row r="127" spans="6:31" x14ac:dyDescent="0.3">
      <c r="F127" s="328" t="s">
        <v>622</v>
      </c>
      <c r="G127" s="325" t="s">
        <v>537</v>
      </c>
      <c r="I127" s="326"/>
      <c r="J127" s="335" t="s">
        <v>530</v>
      </c>
      <c r="K127" s="332">
        <v>75</v>
      </c>
      <c r="L127" s="325" t="s">
        <v>134</v>
      </c>
      <c r="N127" s="169"/>
      <c r="O127" s="255" t="s">
        <v>425</v>
      </c>
      <c r="P127" s="256">
        <v>52</v>
      </c>
      <c r="Q127" s="257" t="s">
        <v>133</v>
      </c>
      <c r="S127" s="294" t="s">
        <v>692</v>
      </c>
      <c r="AE127" s="133">
        <v>134</v>
      </c>
    </row>
    <row r="128" spans="6:31" x14ac:dyDescent="0.3">
      <c r="F128" s="328" t="s">
        <v>420</v>
      </c>
      <c r="G128" s="325" t="s">
        <v>284</v>
      </c>
      <c r="I128" s="326"/>
      <c r="J128" s="335" t="s">
        <v>520</v>
      </c>
      <c r="K128" s="332"/>
      <c r="L128" s="325" t="s">
        <v>133</v>
      </c>
      <c r="N128" s="169"/>
      <c r="O128" s="255" t="s">
        <v>426</v>
      </c>
      <c r="P128" s="256">
        <v>55</v>
      </c>
      <c r="Q128" s="257" t="s">
        <v>140</v>
      </c>
      <c r="S128" s="294" t="s">
        <v>367</v>
      </c>
      <c r="AE128" s="133">
        <v>135</v>
      </c>
    </row>
    <row r="129" spans="6:31" x14ac:dyDescent="0.3">
      <c r="F129" s="328" t="s">
        <v>543</v>
      </c>
      <c r="G129" s="325" t="s">
        <v>639</v>
      </c>
      <c r="I129" s="326"/>
      <c r="J129" s="332" t="s">
        <v>618</v>
      </c>
      <c r="K129" s="332">
        <v>75</v>
      </c>
      <c r="L129" s="325" t="s">
        <v>134</v>
      </c>
      <c r="N129" s="169"/>
      <c r="O129" s="255"/>
      <c r="P129" s="258"/>
      <c r="Q129" s="259"/>
      <c r="S129" s="294" t="s">
        <v>693</v>
      </c>
      <c r="AE129" s="133">
        <v>136</v>
      </c>
    </row>
    <row r="130" spans="6:31" x14ac:dyDescent="0.3">
      <c r="F130" s="328" t="s">
        <v>436</v>
      </c>
      <c r="G130" s="325" t="s">
        <v>639</v>
      </c>
      <c r="I130" s="326"/>
      <c r="J130" s="332" t="s">
        <v>426</v>
      </c>
      <c r="K130" s="332">
        <v>55</v>
      </c>
      <c r="L130" s="325" t="s">
        <v>140</v>
      </c>
      <c r="N130" s="170"/>
      <c r="O130" s="178"/>
      <c r="P130" s="172"/>
      <c r="Q130" s="179"/>
      <c r="S130" s="294" t="s">
        <v>368</v>
      </c>
      <c r="AE130" s="133">
        <v>137</v>
      </c>
    </row>
    <row r="131" spans="6:31" x14ac:dyDescent="0.3">
      <c r="F131" s="328" t="s">
        <v>430</v>
      </c>
      <c r="G131" s="325" t="s">
        <v>60</v>
      </c>
      <c r="I131" s="326"/>
      <c r="J131" s="332" t="s">
        <v>531</v>
      </c>
      <c r="K131" s="332">
        <v>75</v>
      </c>
      <c r="L131" s="325" t="s">
        <v>134</v>
      </c>
      <c r="N131" s="86"/>
      <c r="O131" s="92"/>
      <c r="P131" s="91"/>
      <c r="Q131" s="91"/>
      <c r="S131" s="294" t="s">
        <v>561</v>
      </c>
      <c r="AE131" s="133">
        <v>138</v>
      </c>
    </row>
    <row r="132" spans="6:31" x14ac:dyDescent="0.3">
      <c r="F132" s="328" t="s">
        <v>437</v>
      </c>
      <c r="G132" s="325" t="s">
        <v>639</v>
      </c>
      <c r="I132" s="326"/>
      <c r="J132" s="332" t="s">
        <v>412</v>
      </c>
      <c r="K132" s="332"/>
      <c r="L132" s="325" t="s">
        <v>140</v>
      </c>
      <c r="N132" s="168" t="s">
        <v>299</v>
      </c>
      <c r="O132" s="173"/>
      <c r="P132" s="174"/>
      <c r="Q132" s="175"/>
      <c r="S132" s="294" t="s">
        <v>369</v>
      </c>
      <c r="AE132" s="133">
        <v>139</v>
      </c>
    </row>
    <row r="133" spans="6:31" x14ac:dyDescent="0.3">
      <c r="F133" s="328" t="s">
        <v>438</v>
      </c>
      <c r="G133" s="325" t="s">
        <v>640</v>
      </c>
      <c r="I133" s="326"/>
      <c r="J133" s="332" t="s">
        <v>413</v>
      </c>
      <c r="K133" s="332"/>
      <c r="L133" s="325" t="s">
        <v>133</v>
      </c>
      <c r="N133" s="169"/>
      <c r="O133" s="255" t="s">
        <v>137</v>
      </c>
      <c r="P133" s="256">
        <v>65</v>
      </c>
      <c r="Q133" s="257" t="s">
        <v>133</v>
      </c>
      <c r="S133" s="294" t="s">
        <v>694</v>
      </c>
      <c r="AE133" s="133">
        <v>140</v>
      </c>
    </row>
    <row r="134" spans="6:31" x14ac:dyDescent="0.3">
      <c r="F134" s="328" t="s">
        <v>531</v>
      </c>
      <c r="G134" s="325" t="s">
        <v>634</v>
      </c>
      <c r="I134" s="339"/>
      <c r="J134" s="339" t="s">
        <v>539</v>
      </c>
      <c r="K134" s="339"/>
      <c r="L134" s="340" t="s">
        <v>133</v>
      </c>
      <c r="N134" s="169"/>
      <c r="O134" s="255" t="s">
        <v>69</v>
      </c>
      <c r="P134" s="256">
        <v>55</v>
      </c>
      <c r="Q134" s="257" t="s">
        <v>133</v>
      </c>
      <c r="S134" s="294" t="s">
        <v>370</v>
      </c>
      <c r="AE134" s="133">
        <v>141</v>
      </c>
    </row>
    <row r="135" spans="6:31" x14ac:dyDescent="0.3">
      <c r="F135" s="328" t="s">
        <v>412</v>
      </c>
      <c r="G135" s="325" t="s">
        <v>636</v>
      </c>
      <c r="I135" s="86"/>
      <c r="J135" s="86"/>
      <c r="K135" s="86"/>
      <c r="L135" s="86"/>
      <c r="N135" s="169"/>
      <c r="O135" s="255" t="s">
        <v>427</v>
      </c>
      <c r="P135" s="256">
        <v>57</v>
      </c>
      <c r="Q135" s="257" t="s">
        <v>133</v>
      </c>
      <c r="S135" s="294" t="s">
        <v>371</v>
      </c>
      <c r="AE135" s="133">
        <v>142</v>
      </c>
    </row>
    <row r="136" spans="6:31" x14ac:dyDescent="0.3">
      <c r="F136" s="328" t="s">
        <v>413</v>
      </c>
      <c r="G136" s="325" t="s">
        <v>636</v>
      </c>
      <c r="I136" s="86"/>
      <c r="J136" s="86"/>
      <c r="K136" s="86"/>
      <c r="L136" s="86"/>
      <c r="N136" s="169"/>
      <c r="O136" s="255"/>
      <c r="P136" s="256"/>
      <c r="Q136" s="259"/>
      <c r="S136" s="294" t="s">
        <v>372</v>
      </c>
      <c r="AE136" s="133">
        <v>143</v>
      </c>
    </row>
    <row r="137" spans="6:31" x14ac:dyDescent="0.3">
      <c r="F137" s="328" t="s">
        <v>539</v>
      </c>
      <c r="G137" s="325" t="s">
        <v>636</v>
      </c>
      <c r="I137" s="324" t="s">
        <v>654</v>
      </c>
      <c r="J137" s="329"/>
      <c r="K137" s="329"/>
      <c r="L137" s="330"/>
      <c r="N137" s="169"/>
      <c r="O137" s="255"/>
      <c r="P137" s="258"/>
      <c r="Q137" s="259"/>
      <c r="S137" s="294" t="s">
        <v>164</v>
      </c>
      <c r="AE137" s="133">
        <v>144</v>
      </c>
    </row>
    <row r="138" spans="6:31" x14ac:dyDescent="0.3">
      <c r="F138" s="328" t="s">
        <v>623</v>
      </c>
      <c r="G138" s="325" t="s">
        <v>629</v>
      </c>
      <c r="I138" s="326"/>
      <c r="J138" s="335" t="s">
        <v>435</v>
      </c>
      <c r="K138" s="332">
        <v>200</v>
      </c>
      <c r="L138" s="332" t="s">
        <v>134</v>
      </c>
      <c r="N138" s="169"/>
      <c r="O138" s="255"/>
      <c r="P138" s="258"/>
      <c r="Q138" s="259"/>
      <c r="S138" s="294" t="s">
        <v>373</v>
      </c>
      <c r="AE138" s="133">
        <v>145</v>
      </c>
    </row>
    <row r="139" spans="6:31" x14ac:dyDescent="0.3">
      <c r="F139" s="328" t="s">
        <v>624</v>
      </c>
      <c r="G139" s="325" t="s">
        <v>629</v>
      </c>
      <c r="I139" s="326"/>
      <c r="J139" s="332" t="s">
        <v>180</v>
      </c>
      <c r="K139" s="332">
        <v>100</v>
      </c>
      <c r="L139" s="332" t="s">
        <v>134</v>
      </c>
      <c r="N139" s="170"/>
      <c r="O139" s="178"/>
      <c r="P139" s="172"/>
      <c r="Q139" s="179"/>
      <c r="S139" s="294" t="s">
        <v>231</v>
      </c>
      <c r="AE139" s="133">
        <v>146</v>
      </c>
    </row>
    <row r="140" spans="6:31" x14ac:dyDescent="0.3">
      <c r="F140" s="328" t="s">
        <v>625</v>
      </c>
      <c r="G140" s="325" t="s">
        <v>629</v>
      </c>
      <c r="I140" s="326"/>
      <c r="J140" s="332" t="s">
        <v>572</v>
      </c>
      <c r="K140" s="332">
        <v>15</v>
      </c>
      <c r="L140" s="332" t="s">
        <v>140</v>
      </c>
      <c r="N140" s="86"/>
      <c r="O140" s="92"/>
      <c r="P140" s="91"/>
      <c r="Q140" s="91"/>
      <c r="S140" s="294" t="s">
        <v>374</v>
      </c>
      <c r="AE140" s="133">
        <v>147</v>
      </c>
    </row>
    <row r="141" spans="6:31" x14ac:dyDescent="0.3">
      <c r="F141" s="328" t="s">
        <v>623</v>
      </c>
      <c r="G141" s="325" t="s">
        <v>629</v>
      </c>
      <c r="I141" s="326"/>
      <c r="J141" s="332" t="s">
        <v>521</v>
      </c>
      <c r="K141" s="332">
        <v>126</v>
      </c>
      <c r="L141" s="332" t="s">
        <v>133</v>
      </c>
      <c r="N141" s="86"/>
      <c r="O141" s="92"/>
      <c r="P141" s="91"/>
      <c r="Q141" s="91"/>
      <c r="S141" s="294" t="s">
        <v>375</v>
      </c>
      <c r="AE141" s="133">
        <v>148</v>
      </c>
    </row>
    <row r="142" spans="6:31" x14ac:dyDescent="0.3">
      <c r="F142" s="328" t="s">
        <v>624</v>
      </c>
      <c r="G142" s="325" t="s">
        <v>629</v>
      </c>
      <c r="I142" s="326"/>
      <c r="J142" s="331" t="s">
        <v>580</v>
      </c>
      <c r="K142" s="332">
        <v>112</v>
      </c>
      <c r="L142" s="332" t="s">
        <v>133</v>
      </c>
      <c r="N142" s="168" t="s">
        <v>325</v>
      </c>
      <c r="O142" s="173"/>
      <c r="P142" s="174"/>
      <c r="Q142" s="175"/>
      <c r="S142" s="294" t="s">
        <v>695</v>
      </c>
      <c r="AE142" s="133">
        <v>149</v>
      </c>
    </row>
    <row r="143" spans="6:31" x14ac:dyDescent="0.3">
      <c r="F143" s="328" t="s">
        <v>625</v>
      </c>
      <c r="G143" s="325" t="s">
        <v>629</v>
      </c>
      <c r="I143" s="326"/>
      <c r="J143" s="332" t="s">
        <v>581</v>
      </c>
      <c r="K143" s="332">
        <v>150</v>
      </c>
      <c r="L143" s="332" t="s">
        <v>133</v>
      </c>
      <c r="N143" s="169"/>
      <c r="O143" s="255" t="s">
        <v>428</v>
      </c>
      <c r="P143" s="256">
        <v>126</v>
      </c>
      <c r="Q143" s="257" t="s">
        <v>133</v>
      </c>
      <c r="S143" s="322" t="s">
        <v>562</v>
      </c>
      <c r="AE143" s="133">
        <v>150</v>
      </c>
    </row>
    <row r="144" spans="6:31" x14ac:dyDescent="0.3">
      <c r="I144" s="326"/>
      <c r="J144" s="332" t="s">
        <v>582</v>
      </c>
      <c r="K144" s="332">
        <v>100</v>
      </c>
      <c r="L144" s="332" t="s">
        <v>133</v>
      </c>
      <c r="N144" s="169"/>
      <c r="O144" s="255" t="s">
        <v>429</v>
      </c>
      <c r="P144" s="256">
        <v>126</v>
      </c>
      <c r="Q144" s="257" t="s">
        <v>133</v>
      </c>
      <c r="S144" s="322" t="s">
        <v>563</v>
      </c>
      <c r="AE144" s="133">
        <v>151</v>
      </c>
    </row>
    <row r="145" spans="9:31" x14ac:dyDescent="0.3">
      <c r="I145" s="326"/>
      <c r="J145" s="332" t="s">
        <v>419</v>
      </c>
      <c r="K145" s="332"/>
      <c r="L145" s="332" t="s">
        <v>133</v>
      </c>
      <c r="N145" s="169"/>
      <c r="O145" s="262" t="s">
        <v>515</v>
      </c>
      <c r="P145" s="256">
        <v>136</v>
      </c>
      <c r="Q145" s="257" t="s">
        <v>133</v>
      </c>
      <c r="S145" s="322" t="s">
        <v>376</v>
      </c>
      <c r="AE145" s="133">
        <v>152</v>
      </c>
    </row>
    <row r="146" spans="9:31" x14ac:dyDescent="0.3">
      <c r="I146" s="326"/>
      <c r="J146" s="332" t="s">
        <v>181</v>
      </c>
      <c r="K146" s="332"/>
      <c r="L146" s="332" t="s">
        <v>134</v>
      </c>
      <c r="N146" s="169"/>
      <c r="O146" s="255" t="s">
        <v>312</v>
      </c>
      <c r="P146" s="256">
        <v>126</v>
      </c>
      <c r="Q146" s="257" t="s">
        <v>133</v>
      </c>
      <c r="S146" s="322" t="s">
        <v>696</v>
      </c>
      <c r="AE146" s="133">
        <v>153</v>
      </c>
    </row>
    <row r="147" spans="9:31" x14ac:dyDescent="0.3">
      <c r="I147" s="326"/>
      <c r="J147" s="332" t="s">
        <v>420</v>
      </c>
      <c r="K147" s="332"/>
      <c r="L147" s="332" t="s">
        <v>134</v>
      </c>
      <c r="N147" s="169"/>
      <c r="O147" s="262" t="s">
        <v>517</v>
      </c>
      <c r="P147" s="256">
        <v>131</v>
      </c>
      <c r="Q147" s="257" t="s">
        <v>133</v>
      </c>
      <c r="S147" s="322" t="s">
        <v>377</v>
      </c>
      <c r="AE147" s="133">
        <v>154</v>
      </c>
    </row>
    <row r="148" spans="9:31" x14ac:dyDescent="0.3">
      <c r="I148" s="326"/>
      <c r="J148" s="332" t="s">
        <v>543</v>
      </c>
      <c r="K148" s="332">
        <v>26</v>
      </c>
      <c r="L148" s="332" t="s">
        <v>134</v>
      </c>
      <c r="N148" s="169"/>
      <c r="O148" s="255" t="s">
        <v>430</v>
      </c>
      <c r="P148" s="256">
        <v>126</v>
      </c>
      <c r="Q148" s="257" t="s">
        <v>133</v>
      </c>
      <c r="S148" s="322" t="s">
        <v>378</v>
      </c>
      <c r="AE148" s="133">
        <v>155</v>
      </c>
    </row>
    <row r="149" spans="9:31" x14ac:dyDescent="0.3">
      <c r="I149" s="326"/>
      <c r="J149" s="332" t="s">
        <v>436</v>
      </c>
      <c r="K149" s="332"/>
      <c r="L149" s="332" t="s">
        <v>134</v>
      </c>
      <c r="N149" s="170"/>
      <c r="O149" s="178"/>
      <c r="P149" s="172"/>
      <c r="Q149" s="179"/>
      <c r="S149" s="322" t="s">
        <v>379</v>
      </c>
      <c r="AE149" s="133">
        <v>156</v>
      </c>
    </row>
    <row r="150" spans="9:31" x14ac:dyDescent="0.3">
      <c r="I150" s="326"/>
      <c r="J150" s="332" t="s">
        <v>437</v>
      </c>
      <c r="K150" s="332">
        <v>0.67</v>
      </c>
      <c r="L150" s="332" t="s">
        <v>212</v>
      </c>
      <c r="N150" s="86"/>
      <c r="O150" s="92"/>
      <c r="P150" s="91"/>
      <c r="Q150" s="91"/>
      <c r="S150" s="322" t="s">
        <v>564</v>
      </c>
      <c r="AE150" s="133">
        <v>157</v>
      </c>
    </row>
    <row r="151" spans="9:31" x14ac:dyDescent="0.3">
      <c r="I151" s="326"/>
      <c r="J151" s="332" t="s">
        <v>438</v>
      </c>
      <c r="K151" s="332">
        <v>52.25</v>
      </c>
      <c r="L151" s="332" t="s">
        <v>133</v>
      </c>
      <c r="N151" s="168" t="s">
        <v>326</v>
      </c>
      <c r="O151" s="173"/>
      <c r="P151" s="174"/>
      <c r="Q151" s="175"/>
      <c r="S151" s="322" t="s">
        <v>171</v>
      </c>
      <c r="AE151" s="133">
        <v>158</v>
      </c>
    </row>
    <row r="152" spans="9:31" x14ac:dyDescent="0.3">
      <c r="I152" s="326"/>
      <c r="J152" s="332" t="s">
        <v>623</v>
      </c>
      <c r="K152" s="332"/>
      <c r="L152" s="332" t="s">
        <v>134</v>
      </c>
      <c r="N152" s="169"/>
      <c r="O152" s="255" t="s">
        <v>431</v>
      </c>
      <c r="P152" s="256">
        <v>106</v>
      </c>
      <c r="Q152" s="257" t="s">
        <v>133</v>
      </c>
      <c r="S152" s="322" t="s">
        <v>380</v>
      </c>
      <c r="AE152" s="133">
        <v>159</v>
      </c>
    </row>
    <row r="153" spans="9:31" x14ac:dyDescent="0.3">
      <c r="I153" s="326"/>
      <c r="J153" s="332" t="s">
        <v>624</v>
      </c>
      <c r="K153" s="332">
        <v>12</v>
      </c>
      <c r="L153" s="332" t="s">
        <v>133</v>
      </c>
      <c r="N153" s="169"/>
      <c r="O153" s="255" t="s">
        <v>176</v>
      </c>
      <c r="P153" s="256">
        <v>65</v>
      </c>
      <c r="Q153" s="257" t="s">
        <v>140</v>
      </c>
      <c r="S153" s="322" t="s">
        <v>697</v>
      </c>
      <c r="AE153" s="133">
        <v>160</v>
      </c>
    </row>
    <row r="154" spans="9:31" x14ac:dyDescent="0.3">
      <c r="I154" s="326"/>
      <c r="J154" s="332" t="s">
        <v>625</v>
      </c>
      <c r="K154" s="332">
        <v>137</v>
      </c>
      <c r="L154" s="332" t="s">
        <v>133</v>
      </c>
      <c r="N154" s="169"/>
      <c r="O154" s="255" t="s">
        <v>432</v>
      </c>
      <c r="P154" s="256">
        <v>126</v>
      </c>
      <c r="Q154" s="257" t="s">
        <v>133</v>
      </c>
      <c r="S154" s="322" t="s">
        <v>698</v>
      </c>
      <c r="AE154" s="133">
        <v>161</v>
      </c>
    </row>
    <row r="155" spans="9:31" x14ac:dyDescent="0.3">
      <c r="I155" s="326"/>
      <c r="J155" s="332"/>
      <c r="K155" s="332"/>
      <c r="L155" s="325"/>
      <c r="N155" s="169"/>
      <c r="O155" s="255" t="s">
        <v>215</v>
      </c>
      <c r="P155" s="256">
        <v>106</v>
      </c>
      <c r="Q155" s="257" t="s">
        <v>140</v>
      </c>
      <c r="S155" s="322" t="s">
        <v>565</v>
      </c>
      <c r="AE155" s="133">
        <v>162</v>
      </c>
    </row>
    <row r="156" spans="9:31" x14ac:dyDescent="0.3">
      <c r="I156" s="341"/>
      <c r="J156" s="342"/>
      <c r="K156" s="342"/>
      <c r="L156" s="343"/>
      <c r="N156" s="169"/>
      <c r="O156" s="261" t="s">
        <v>433</v>
      </c>
      <c r="P156" s="256">
        <v>62.5</v>
      </c>
      <c r="Q156" s="257" t="s">
        <v>140</v>
      </c>
      <c r="S156" s="322" t="s">
        <v>381</v>
      </c>
      <c r="AE156" s="133">
        <v>163</v>
      </c>
    </row>
    <row r="157" spans="9:31" x14ac:dyDescent="0.3">
      <c r="I157" s="86"/>
      <c r="J157" s="86"/>
      <c r="K157" s="86"/>
      <c r="L157" s="86"/>
      <c r="N157" s="169"/>
      <c r="O157" s="261" t="s">
        <v>434</v>
      </c>
      <c r="P157" s="256">
        <v>106</v>
      </c>
      <c r="Q157" s="257" t="s">
        <v>140</v>
      </c>
      <c r="S157" s="322" t="s">
        <v>566</v>
      </c>
      <c r="AE157" s="133">
        <v>164</v>
      </c>
    </row>
    <row r="158" spans="9:31" x14ac:dyDescent="0.3">
      <c r="K158" s="234"/>
      <c r="L158" s="234"/>
      <c r="N158" s="169"/>
      <c r="O158" s="255" t="s">
        <v>177</v>
      </c>
      <c r="P158" s="256">
        <v>281.25</v>
      </c>
      <c r="Q158" s="257" t="s">
        <v>140</v>
      </c>
      <c r="S158" s="322" t="s">
        <v>382</v>
      </c>
      <c r="AE158" s="133">
        <v>165</v>
      </c>
    </row>
    <row r="159" spans="9:31" x14ac:dyDescent="0.3">
      <c r="K159" s="235"/>
      <c r="L159" s="235"/>
      <c r="N159" s="169"/>
      <c r="O159" s="264" t="s">
        <v>519</v>
      </c>
      <c r="P159" s="256">
        <v>126</v>
      </c>
      <c r="Q159" s="257" t="s">
        <v>133</v>
      </c>
      <c r="S159" s="322" t="s">
        <v>567</v>
      </c>
      <c r="AE159" s="133">
        <v>166</v>
      </c>
    </row>
    <row r="160" spans="9:31" x14ac:dyDescent="0.3">
      <c r="K160" s="235"/>
      <c r="L160" s="235"/>
      <c r="N160" s="170"/>
      <c r="O160" s="178"/>
      <c r="P160" s="172"/>
      <c r="Q160" s="179"/>
      <c r="S160" s="322" t="s">
        <v>165</v>
      </c>
      <c r="AE160" s="133">
        <v>167</v>
      </c>
    </row>
    <row r="161" spans="11:31" x14ac:dyDescent="0.3">
      <c r="K161" s="235"/>
      <c r="L161" s="235"/>
      <c r="N161" s="86"/>
      <c r="O161" s="92"/>
      <c r="P161" s="91"/>
      <c r="Q161" s="91"/>
      <c r="S161" s="322" t="s">
        <v>166</v>
      </c>
      <c r="AE161" s="133">
        <v>168</v>
      </c>
    </row>
    <row r="162" spans="11:31" x14ac:dyDescent="0.3">
      <c r="K162" s="235"/>
      <c r="L162" s="235"/>
      <c r="N162" s="296" t="s">
        <v>294</v>
      </c>
      <c r="O162" s="305"/>
      <c r="P162" s="306"/>
      <c r="Q162" s="307"/>
      <c r="S162" s="322" t="s">
        <v>568</v>
      </c>
      <c r="AE162" s="133">
        <v>169</v>
      </c>
    </row>
    <row r="163" spans="11:31" x14ac:dyDescent="0.3">
      <c r="K163" s="235"/>
      <c r="L163" s="235"/>
      <c r="N163" s="299"/>
      <c r="O163" s="295" t="s">
        <v>614</v>
      </c>
      <c r="P163" s="294">
        <v>275</v>
      </c>
      <c r="Q163" s="300" t="s">
        <v>135</v>
      </c>
      <c r="S163" s="322" t="s">
        <v>699</v>
      </c>
      <c r="AE163" s="133">
        <v>170</v>
      </c>
    </row>
    <row r="164" spans="11:31" x14ac:dyDescent="0.3">
      <c r="K164" s="235"/>
      <c r="L164" s="235"/>
      <c r="N164" s="301"/>
      <c r="O164" s="310"/>
      <c r="P164" s="303"/>
      <c r="Q164" s="311"/>
      <c r="S164" s="322" t="s">
        <v>167</v>
      </c>
      <c r="AE164" s="133">
        <v>171</v>
      </c>
    </row>
    <row r="165" spans="11:31" x14ac:dyDescent="0.3">
      <c r="K165" s="235"/>
      <c r="L165" s="235"/>
      <c r="N165" s="86"/>
      <c r="O165" s="92"/>
      <c r="P165" s="91"/>
      <c r="Q165" s="91"/>
      <c r="S165" s="322" t="s">
        <v>383</v>
      </c>
      <c r="AE165" s="133">
        <v>172</v>
      </c>
    </row>
    <row r="166" spans="11:31" x14ac:dyDescent="0.3">
      <c r="K166" s="235"/>
      <c r="L166" s="235"/>
      <c r="N166" s="168" t="s">
        <v>290</v>
      </c>
      <c r="O166" s="173"/>
      <c r="P166" s="174"/>
      <c r="Q166" s="175"/>
      <c r="S166" s="322" t="s">
        <v>569</v>
      </c>
      <c r="AE166" s="133">
        <v>173</v>
      </c>
    </row>
    <row r="167" spans="11:31" x14ac:dyDescent="0.3">
      <c r="K167" s="235"/>
      <c r="L167" s="235"/>
      <c r="N167" s="169"/>
      <c r="O167" s="255" t="s">
        <v>189</v>
      </c>
      <c r="P167" s="256">
        <v>257</v>
      </c>
      <c r="Q167" s="257" t="s">
        <v>135</v>
      </c>
      <c r="S167" s="322" t="s">
        <v>570</v>
      </c>
      <c r="AE167" s="133">
        <v>174</v>
      </c>
    </row>
    <row r="168" spans="11:31" x14ac:dyDescent="0.3">
      <c r="K168" s="92"/>
      <c r="L168" s="92"/>
      <c r="N168" s="170"/>
      <c r="O168" s="178"/>
      <c r="P168" s="172"/>
      <c r="Q168" s="179"/>
      <c r="S168" s="322"/>
      <c r="AE168" s="133">
        <v>175</v>
      </c>
    </row>
    <row r="169" spans="11:31" x14ac:dyDescent="0.3">
      <c r="K169" s="234"/>
      <c r="L169" s="234"/>
      <c r="N169" s="86"/>
      <c r="O169" s="92"/>
      <c r="P169" s="91"/>
      <c r="Q169" s="91"/>
      <c r="S169" s="322"/>
      <c r="AE169" s="133">
        <v>176</v>
      </c>
    </row>
    <row r="170" spans="11:31" x14ac:dyDescent="0.3">
      <c r="K170" s="182"/>
      <c r="L170" s="182"/>
      <c r="N170" s="168" t="s">
        <v>327</v>
      </c>
      <c r="O170" s="173"/>
      <c r="P170" s="174"/>
      <c r="Q170" s="175"/>
      <c r="S170" s="322"/>
      <c r="AE170" s="133">
        <v>177</v>
      </c>
    </row>
    <row r="171" spans="11:31" x14ac:dyDescent="0.3">
      <c r="K171" s="182"/>
      <c r="L171" s="182"/>
      <c r="N171" s="169"/>
      <c r="O171" s="255" t="s">
        <v>179</v>
      </c>
      <c r="P171" s="256">
        <v>395</v>
      </c>
      <c r="Q171" s="257" t="s">
        <v>134</v>
      </c>
      <c r="S171" s="322"/>
      <c r="AE171" s="133">
        <v>178</v>
      </c>
    </row>
    <row r="172" spans="11:31" x14ac:dyDescent="0.3">
      <c r="K172" s="182"/>
      <c r="L172" s="182"/>
      <c r="N172" s="169"/>
      <c r="O172" s="255"/>
      <c r="P172" s="258"/>
      <c r="Q172" s="259"/>
      <c r="S172" s="322"/>
      <c r="AE172" s="133">
        <v>179</v>
      </c>
    </row>
    <row r="173" spans="11:31" x14ac:dyDescent="0.3">
      <c r="K173" s="236"/>
      <c r="L173" s="236"/>
      <c r="N173" s="169"/>
      <c r="O173" s="255"/>
      <c r="P173" s="258"/>
      <c r="Q173" s="259"/>
      <c r="S173" s="322"/>
      <c r="AE173" s="133">
        <v>180</v>
      </c>
    </row>
    <row r="174" spans="11:31" x14ac:dyDescent="0.3">
      <c r="K174" s="86"/>
      <c r="L174" s="86"/>
      <c r="N174" s="170"/>
      <c r="O174" s="178"/>
      <c r="P174" s="172"/>
      <c r="Q174" s="179"/>
      <c r="S174" s="322"/>
      <c r="AE174" s="133">
        <v>181</v>
      </c>
    </row>
    <row r="175" spans="11:31" x14ac:dyDescent="0.3">
      <c r="K175" s="237"/>
      <c r="L175" s="237"/>
      <c r="N175" s="86"/>
      <c r="O175" s="92"/>
      <c r="P175" s="91"/>
      <c r="Q175" s="91"/>
      <c r="S175" s="322"/>
      <c r="AE175" s="133">
        <v>182</v>
      </c>
    </row>
    <row r="176" spans="11:31" x14ac:dyDescent="0.3">
      <c r="K176" s="182"/>
      <c r="L176" s="182"/>
      <c r="N176" s="168" t="s">
        <v>278</v>
      </c>
      <c r="O176" s="173"/>
      <c r="P176" s="174"/>
      <c r="Q176" s="175"/>
      <c r="S176" s="322"/>
      <c r="AE176" s="133">
        <v>183</v>
      </c>
    </row>
    <row r="177" spans="9:31" x14ac:dyDescent="0.3">
      <c r="K177" s="182"/>
      <c r="L177" s="182"/>
      <c r="N177" s="169"/>
      <c r="O177" s="255" t="s">
        <v>41</v>
      </c>
      <c r="P177" s="256">
        <v>26</v>
      </c>
      <c r="Q177" s="257" t="s">
        <v>507</v>
      </c>
      <c r="S177" s="322"/>
      <c r="AE177" s="133">
        <v>184</v>
      </c>
    </row>
    <row r="178" spans="9:31" x14ac:dyDescent="0.3">
      <c r="K178" s="182"/>
      <c r="L178" s="182"/>
      <c r="N178" s="170"/>
      <c r="O178" s="178"/>
      <c r="P178" s="172"/>
      <c r="Q178" s="179"/>
      <c r="S178" s="322"/>
      <c r="AE178" s="133">
        <v>185</v>
      </c>
    </row>
    <row r="179" spans="9:31" x14ac:dyDescent="0.3">
      <c r="K179" s="182"/>
      <c r="L179" s="182"/>
      <c r="N179" s="86"/>
      <c r="O179" s="92"/>
      <c r="P179" s="91"/>
      <c r="Q179" s="91"/>
      <c r="S179" s="322"/>
      <c r="AE179" s="133">
        <v>186</v>
      </c>
    </row>
    <row r="180" spans="9:31" x14ac:dyDescent="0.3">
      <c r="K180" s="182"/>
      <c r="L180" s="182"/>
      <c r="N180" s="168" t="s">
        <v>328</v>
      </c>
      <c r="O180" s="173"/>
      <c r="P180" s="174"/>
      <c r="Q180" s="175"/>
      <c r="S180" s="322"/>
      <c r="AE180" s="133">
        <v>187</v>
      </c>
    </row>
    <row r="181" spans="9:31" x14ac:dyDescent="0.3">
      <c r="K181" s="182"/>
      <c r="L181" s="182"/>
      <c r="N181" s="169"/>
      <c r="O181" s="176" t="s">
        <v>436</v>
      </c>
      <c r="P181" s="258" t="s">
        <v>508</v>
      </c>
      <c r="Q181" s="257" t="s">
        <v>133</v>
      </c>
      <c r="S181" s="322"/>
      <c r="AE181" s="133">
        <v>188</v>
      </c>
    </row>
    <row r="182" spans="9:31" x14ac:dyDescent="0.3">
      <c r="K182" s="182"/>
      <c r="L182" s="182"/>
      <c r="N182" s="169"/>
      <c r="O182" s="255" t="s">
        <v>437</v>
      </c>
      <c r="P182" s="256">
        <v>0.65500000000000003</v>
      </c>
      <c r="Q182" s="257" t="s">
        <v>212</v>
      </c>
      <c r="S182" s="322"/>
      <c r="AE182" s="133">
        <v>189</v>
      </c>
    </row>
    <row r="183" spans="9:31" x14ac:dyDescent="0.3">
      <c r="K183" s="182"/>
      <c r="L183" s="182"/>
      <c r="N183" s="169"/>
      <c r="O183" s="255" t="s">
        <v>438</v>
      </c>
      <c r="P183" s="256">
        <v>52.25</v>
      </c>
      <c r="Q183" s="257" t="s">
        <v>133</v>
      </c>
      <c r="S183" s="322"/>
      <c r="AE183" s="133">
        <v>190</v>
      </c>
    </row>
    <row r="184" spans="9:31" x14ac:dyDescent="0.3">
      <c r="K184" s="182"/>
      <c r="L184" s="182"/>
      <c r="N184" s="170"/>
      <c r="O184" s="178"/>
      <c r="P184" s="172"/>
      <c r="Q184" s="179"/>
      <c r="S184" s="322"/>
      <c r="AE184" s="133">
        <v>191</v>
      </c>
    </row>
    <row r="185" spans="9:31" x14ac:dyDescent="0.3">
      <c r="K185" s="182"/>
      <c r="L185" s="182"/>
      <c r="N185" s="86"/>
      <c r="O185" s="92"/>
      <c r="P185" s="91"/>
      <c r="Q185" s="91"/>
      <c r="S185" s="322"/>
      <c r="AE185" s="133">
        <v>192</v>
      </c>
    </row>
    <row r="186" spans="9:31" x14ac:dyDescent="0.3">
      <c r="K186" s="234"/>
      <c r="L186" s="234"/>
      <c r="N186" s="168" t="s">
        <v>329</v>
      </c>
      <c r="O186" s="173"/>
      <c r="P186" s="174"/>
      <c r="Q186" s="175"/>
      <c r="S186" s="322"/>
      <c r="AE186" s="133">
        <v>193</v>
      </c>
    </row>
    <row r="187" spans="9:31" x14ac:dyDescent="0.3">
      <c r="I187" s="86"/>
      <c r="J187" s="86"/>
      <c r="K187" s="86"/>
      <c r="L187" s="86"/>
      <c r="N187" s="169"/>
      <c r="O187" s="255"/>
      <c r="P187" s="256"/>
      <c r="Q187" s="257"/>
      <c r="S187" s="322"/>
      <c r="AE187" s="133">
        <v>194</v>
      </c>
    </row>
    <row r="188" spans="9:31" x14ac:dyDescent="0.3">
      <c r="I188" s="86"/>
      <c r="J188" s="86"/>
      <c r="K188" s="86"/>
      <c r="L188" s="86"/>
      <c r="N188" s="169"/>
      <c r="O188" s="255" t="s">
        <v>198</v>
      </c>
      <c r="P188" s="256">
        <v>68</v>
      </c>
      <c r="Q188" s="257" t="s">
        <v>133</v>
      </c>
      <c r="S188" s="322"/>
      <c r="AE188" s="133">
        <v>195</v>
      </c>
    </row>
    <row r="189" spans="9:31" x14ac:dyDescent="0.3">
      <c r="I189" s="86"/>
      <c r="J189" s="92"/>
      <c r="K189" s="92"/>
      <c r="L189" s="92"/>
      <c r="N189" s="169"/>
      <c r="O189" s="255"/>
      <c r="P189" s="256"/>
      <c r="Q189" s="257"/>
      <c r="S189" s="322"/>
      <c r="AE189" s="133">
        <v>196</v>
      </c>
    </row>
    <row r="190" spans="9:31" x14ac:dyDescent="0.3">
      <c r="I190" s="86"/>
      <c r="J190" s="92"/>
      <c r="K190" s="92"/>
      <c r="L190" s="92"/>
      <c r="N190" s="169"/>
      <c r="O190" s="255" t="s">
        <v>439</v>
      </c>
      <c r="P190" s="256">
        <v>136</v>
      </c>
      <c r="Q190" s="257" t="s">
        <v>133</v>
      </c>
      <c r="S190" s="322"/>
      <c r="AE190" s="133">
        <v>197</v>
      </c>
    </row>
    <row r="191" spans="9:31" x14ac:dyDescent="0.3">
      <c r="I191" s="86"/>
      <c r="J191" s="92"/>
      <c r="K191" s="92"/>
      <c r="L191" s="92"/>
      <c r="N191" s="169"/>
      <c r="O191" s="263" t="s">
        <v>518</v>
      </c>
      <c r="P191" s="256">
        <v>136</v>
      </c>
      <c r="Q191" s="257" t="s">
        <v>133</v>
      </c>
      <c r="S191" s="322"/>
      <c r="AE191" s="133">
        <v>198</v>
      </c>
    </row>
    <row r="192" spans="9:31" x14ac:dyDescent="0.3">
      <c r="I192" s="86"/>
      <c r="J192" s="92"/>
      <c r="K192" s="92"/>
      <c r="L192" s="92"/>
      <c r="N192" s="170"/>
      <c r="O192" s="260" t="s">
        <v>497</v>
      </c>
      <c r="P192" s="265">
        <v>136</v>
      </c>
      <c r="Q192" s="266" t="s">
        <v>133</v>
      </c>
      <c r="S192" s="322"/>
      <c r="AE192" s="133">
        <v>199</v>
      </c>
    </row>
    <row r="193" spans="9:31" x14ac:dyDescent="0.3">
      <c r="I193" s="86"/>
      <c r="J193" s="92"/>
      <c r="K193" s="92"/>
      <c r="L193" s="92"/>
      <c r="N193" s="86"/>
      <c r="O193" s="92"/>
      <c r="P193" s="91"/>
      <c r="Q193" s="91"/>
      <c r="S193" s="322"/>
      <c r="AE193" s="133">
        <v>200</v>
      </c>
    </row>
    <row r="194" spans="9:31" x14ac:dyDescent="0.3">
      <c r="I194" s="86"/>
      <c r="J194" s="92"/>
      <c r="K194" s="92"/>
      <c r="L194" s="92"/>
      <c r="N194" s="86" t="s">
        <v>291</v>
      </c>
      <c r="O194" s="92"/>
      <c r="P194" s="91"/>
      <c r="Q194" s="91"/>
      <c r="S194" s="322"/>
      <c r="AE194" s="133">
        <v>201</v>
      </c>
    </row>
    <row r="195" spans="9:31" x14ac:dyDescent="0.3">
      <c r="I195" s="86"/>
      <c r="J195" s="92"/>
      <c r="K195" s="92"/>
      <c r="L195" s="92"/>
      <c r="N195" s="86"/>
      <c r="O195" s="92" t="s">
        <v>511</v>
      </c>
      <c r="P195" s="86">
        <v>1612</v>
      </c>
      <c r="Q195" s="86" t="s">
        <v>135</v>
      </c>
      <c r="S195" s="322"/>
      <c r="AE195" s="133">
        <v>202</v>
      </c>
    </row>
    <row r="196" spans="9:31" x14ac:dyDescent="0.3">
      <c r="I196" s="86"/>
      <c r="J196" s="86"/>
      <c r="K196" s="86"/>
      <c r="L196" s="86"/>
      <c r="N196" s="86"/>
      <c r="O196" s="86" t="s">
        <v>218</v>
      </c>
      <c r="P196" s="86">
        <v>630</v>
      </c>
      <c r="Q196" s="86" t="s">
        <v>135</v>
      </c>
      <c r="S196" s="322"/>
      <c r="AE196" s="133">
        <v>203</v>
      </c>
    </row>
    <row r="197" spans="9:31" x14ac:dyDescent="0.3">
      <c r="I197" s="86"/>
      <c r="J197" s="86"/>
      <c r="K197" s="86"/>
      <c r="L197" s="86"/>
      <c r="N197" s="86"/>
      <c r="O197" s="86" t="s">
        <v>219</v>
      </c>
      <c r="P197" s="86"/>
      <c r="Q197" s="86"/>
      <c r="S197" s="322"/>
      <c r="AE197" s="133">
        <v>204</v>
      </c>
    </row>
    <row r="198" spans="9:31" x14ac:dyDescent="0.3">
      <c r="I198" s="86"/>
      <c r="J198" s="92"/>
      <c r="K198" s="92"/>
      <c r="L198" s="92"/>
      <c r="N198" s="86"/>
      <c r="O198" s="86" t="s">
        <v>126</v>
      </c>
      <c r="P198" s="86"/>
      <c r="Q198" s="86"/>
      <c r="S198" s="322"/>
      <c r="AE198" s="133">
        <v>205</v>
      </c>
    </row>
    <row r="199" spans="9:31" x14ac:dyDescent="0.3">
      <c r="I199" s="86"/>
      <c r="J199" s="86"/>
      <c r="K199" s="86"/>
      <c r="L199" s="86"/>
      <c r="N199" s="86"/>
      <c r="O199" s="86" t="s">
        <v>127</v>
      </c>
      <c r="P199" s="86"/>
      <c r="Q199" s="86"/>
      <c r="S199" s="322"/>
      <c r="AE199" s="133">
        <v>206</v>
      </c>
    </row>
    <row r="200" spans="9:31" x14ac:dyDescent="0.3">
      <c r="I200" s="86"/>
      <c r="J200" s="86"/>
      <c r="K200" s="86"/>
      <c r="L200" s="86"/>
      <c r="N200" s="86"/>
      <c r="O200" s="86" t="s">
        <v>186</v>
      </c>
      <c r="P200" s="86">
        <v>1360</v>
      </c>
      <c r="Q200" s="86" t="s">
        <v>134</v>
      </c>
      <c r="S200" s="322"/>
      <c r="AE200" s="133">
        <v>207</v>
      </c>
    </row>
    <row r="201" spans="9:31" x14ac:dyDescent="0.3">
      <c r="I201" s="86"/>
      <c r="J201" s="86"/>
      <c r="K201" s="86"/>
      <c r="L201" s="86"/>
      <c r="N201" s="86"/>
      <c r="O201" s="86" t="s">
        <v>187</v>
      </c>
      <c r="P201" s="86">
        <v>1577</v>
      </c>
      <c r="Q201" s="86" t="s">
        <v>134</v>
      </c>
      <c r="S201" s="322"/>
      <c r="AE201" s="133">
        <v>208</v>
      </c>
    </row>
    <row r="202" spans="9:31" x14ac:dyDescent="0.3">
      <c r="I202" s="86"/>
      <c r="J202" s="86"/>
      <c r="K202" s="86"/>
      <c r="L202" s="86"/>
      <c r="N202" s="86"/>
      <c r="O202" s="86" t="s">
        <v>128</v>
      </c>
      <c r="P202" s="86">
        <v>181</v>
      </c>
      <c r="Q202" s="86" t="s">
        <v>133</v>
      </c>
      <c r="S202" s="322"/>
      <c r="AE202" s="133">
        <v>209</v>
      </c>
    </row>
    <row r="203" spans="9:31" x14ac:dyDescent="0.3">
      <c r="I203" s="86"/>
      <c r="J203" s="86"/>
      <c r="K203" s="86"/>
      <c r="L203" s="86"/>
      <c r="N203" s="86"/>
      <c r="O203" s="86" t="s">
        <v>489</v>
      </c>
      <c r="P203" s="86">
        <v>1260</v>
      </c>
      <c r="Q203" s="86" t="s">
        <v>135</v>
      </c>
      <c r="S203" s="322"/>
      <c r="AE203" s="133">
        <v>210</v>
      </c>
    </row>
    <row r="204" spans="9:31" x14ac:dyDescent="0.3">
      <c r="I204" s="86"/>
      <c r="J204" s="86"/>
      <c r="K204" s="86"/>
      <c r="L204" s="86"/>
      <c r="N204" s="86"/>
      <c r="O204" s="86" t="s">
        <v>188</v>
      </c>
      <c r="P204" s="86"/>
      <c r="Q204" s="86"/>
      <c r="S204" s="322"/>
      <c r="AE204" s="133">
        <v>211</v>
      </c>
    </row>
    <row r="205" spans="9:31" x14ac:dyDescent="0.3">
      <c r="I205" s="86"/>
      <c r="J205" s="86"/>
      <c r="K205" s="86"/>
      <c r="L205" s="86"/>
      <c r="N205" s="86"/>
      <c r="O205" s="86" t="s">
        <v>189</v>
      </c>
      <c r="P205" s="86">
        <v>257</v>
      </c>
      <c r="Q205" s="86" t="s">
        <v>135</v>
      </c>
      <c r="S205" s="322"/>
      <c r="AE205" s="133">
        <v>212</v>
      </c>
    </row>
    <row r="206" spans="9:31" x14ac:dyDescent="0.3">
      <c r="I206" s="86"/>
      <c r="J206" s="86"/>
      <c r="K206" s="86"/>
      <c r="L206" s="86"/>
      <c r="N206" s="86"/>
      <c r="O206" s="92" t="s">
        <v>190</v>
      </c>
      <c r="P206" s="86"/>
      <c r="Q206" s="86"/>
      <c r="S206" s="322"/>
      <c r="AE206" s="133">
        <v>213</v>
      </c>
    </row>
    <row r="207" spans="9:31" x14ac:dyDescent="0.3">
      <c r="I207" s="86"/>
      <c r="J207" s="92"/>
      <c r="K207" s="92"/>
      <c r="L207" s="92"/>
      <c r="N207" s="86"/>
      <c r="O207" s="86"/>
      <c r="P207" s="86"/>
      <c r="Q207" s="86"/>
      <c r="S207" s="322"/>
      <c r="AE207" s="133">
        <v>214</v>
      </c>
    </row>
    <row r="208" spans="9:31" x14ac:dyDescent="0.3">
      <c r="I208" s="86"/>
      <c r="J208" s="92"/>
      <c r="K208" s="92"/>
      <c r="L208" s="92"/>
      <c r="N208" s="86"/>
      <c r="O208" s="92"/>
      <c r="P208" s="86"/>
      <c r="Q208" s="86"/>
      <c r="S208" s="322"/>
      <c r="AE208" s="133">
        <v>215</v>
      </c>
    </row>
    <row r="209" spans="9:31" x14ac:dyDescent="0.3">
      <c r="I209" s="86"/>
      <c r="J209" s="86"/>
      <c r="K209" s="86"/>
      <c r="L209" s="86"/>
      <c r="N209" s="294" t="s">
        <v>172</v>
      </c>
      <c r="O209" s="295"/>
      <c r="P209" s="294"/>
      <c r="Q209" s="294"/>
      <c r="S209" s="322"/>
      <c r="AE209" s="133">
        <v>216</v>
      </c>
    </row>
    <row r="210" spans="9:31" x14ac:dyDescent="0.3">
      <c r="I210" s="86"/>
      <c r="J210" s="86"/>
      <c r="K210" s="86"/>
      <c r="L210" s="86"/>
      <c r="N210" s="294"/>
      <c r="O210" s="295" t="s">
        <v>418</v>
      </c>
      <c r="P210" s="294">
        <v>1260</v>
      </c>
      <c r="Q210" s="294" t="s">
        <v>3</v>
      </c>
      <c r="S210" s="322"/>
      <c r="AE210" s="133">
        <v>217</v>
      </c>
    </row>
    <row r="211" spans="9:31" ht="28.8" x14ac:dyDescent="0.3">
      <c r="I211" s="86"/>
      <c r="J211" s="86"/>
      <c r="K211" s="86"/>
      <c r="L211" s="86"/>
      <c r="N211" s="294"/>
      <c r="O211" s="295" t="s">
        <v>594</v>
      </c>
      <c r="P211" s="294">
        <v>1450</v>
      </c>
      <c r="Q211" s="294" t="s">
        <v>3</v>
      </c>
      <c r="S211" s="322"/>
      <c r="AE211" s="133">
        <v>218</v>
      </c>
    </row>
    <row r="212" spans="9:31" x14ac:dyDescent="0.3">
      <c r="I212" s="86"/>
      <c r="J212" s="86"/>
      <c r="K212" s="86"/>
      <c r="L212" s="86"/>
      <c r="N212" s="294"/>
      <c r="O212" s="295" t="s">
        <v>308</v>
      </c>
      <c r="P212" s="294">
        <v>367.31</v>
      </c>
      <c r="Q212" s="294" t="s">
        <v>3</v>
      </c>
      <c r="S212" s="322"/>
      <c r="AE212" s="133">
        <v>219</v>
      </c>
    </row>
    <row r="213" spans="9:31" x14ac:dyDescent="0.3">
      <c r="I213" s="86"/>
      <c r="J213" s="86"/>
      <c r="K213" s="86"/>
      <c r="L213" s="86"/>
      <c r="N213" s="294"/>
      <c r="O213" s="295" t="s">
        <v>534</v>
      </c>
      <c r="P213" s="294">
        <v>243</v>
      </c>
      <c r="Q213" s="294" t="s">
        <v>3</v>
      </c>
      <c r="S213" s="322"/>
      <c r="AE213" s="133">
        <v>220</v>
      </c>
    </row>
    <row r="214" spans="9:31" x14ac:dyDescent="0.3">
      <c r="I214" s="86"/>
      <c r="J214" s="86"/>
      <c r="K214" s="86"/>
      <c r="L214" s="86"/>
      <c r="N214" s="86"/>
      <c r="O214" s="92"/>
      <c r="P214" s="86"/>
      <c r="Q214" s="86"/>
      <c r="S214" s="322"/>
      <c r="AE214" s="133">
        <v>221</v>
      </c>
    </row>
    <row r="215" spans="9:31" x14ac:dyDescent="0.3">
      <c r="I215" s="86"/>
      <c r="J215" s="92"/>
      <c r="K215" s="92"/>
      <c r="L215" s="92"/>
      <c r="N215" s="86"/>
      <c r="O215" s="92"/>
      <c r="P215" s="86"/>
      <c r="Q215" s="86"/>
      <c r="S215" s="322"/>
      <c r="AE215" s="133">
        <v>222</v>
      </c>
    </row>
    <row r="216" spans="9:31" x14ac:dyDescent="0.3">
      <c r="I216" s="86"/>
      <c r="J216" s="86"/>
      <c r="K216" s="86"/>
      <c r="L216" s="86"/>
      <c r="N216" s="86" t="s">
        <v>173</v>
      </c>
      <c r="O216" s="92"/>
      <c r="P216" s="86"/>
      <c r="Q216" s="86"/>
      <c r="S216" s="322"/>
      <c r="AE216" s="133">
        <v>223</v>
      </c>
    </row>
    <row r="217" spans="9:31" x14ac:dyDescent="0.3">
      <c r="I217" s="86"/>
      <c r="J217" s="86"/>
      <c r="K217" s="86"/>
      <c r="L217" s="86"/>
      <c r="N217" s="86"/>
      <c r="O217" s="92"/>
      <c r="P217" s="86"/>
      <c r="Q217" s="86"/>
      <c r="S217" s="322"/>
      <c r="AE217" s="133">
        <v>224</v>
      </c>
    </row>
    <row r="218" spans="9:31" x14ac:dyDescent="0.3">
      <c r="I218" s="86"/>
      <c r="J218" s="86"/>
      <c r="K218" s="86"/>
      <c r="L218" s="86"/>
      <c r="N218" s="86"/>
      <c r="O218" s="92"/>
      <c r="P218" s="86"/>
      <c r="Q218" s="86"/>
      <c r="S218" s="322"/>
      <c r="AE218" s="133">
        <v>225</v>
      </c>
    </row>
    <row r="219" spans="9:31" x14ac:dyDescent="0.3">
      <c r="I219" s="86"/>
      <c r="J219" s="86"/>
      <c r="K219" s="86"/>
      <c r="L219" s="86"/>
      <c r="N219" s="86"/>
      <c r="O219" s="92" t="s">
        <v>192</v>
      </c>
      <c r="P219" s="86"/>
      <c r="Q219" s="86"/>
      <c r="S219" s="322"/>
      <c r="AE219" s="133">
        <v>226</v>
      </c>
    </row>
    <row r="220" spans="9:31" x14ac:dyDescent="0.3">
      <c r="I220" s="86"/>
      <c r="J220" s="92"/>
      <c r="K220" s="92"/>
      <c r="L220" s="92"/>
      <c r="N220" s="86"/>
      <c r="O220" s="86" t="s">
        <v>129</v>
      </c>
      <c r="P220" s="86"/>
      <c r="Q220" s="86"/>
      <c r="S220" s="322"/>
      <c r="AE220" s="133">
        <v>227</v>
      </c>
    </row>
    <row r="221" spans="9:31" x14ac:dyDescent="0.3">
      <c r="I221" s="86"/>
      <c r="J221" s="92"/>
      <c r="K221" s="92"/>
      <c r="L221" s="92"/>
      <c r="N221" s="86"/>
      <c r="O221" s="86" t="s">
        <v>130</v>
      </c>
      <c r="P221" s="86"/>
      <c r="Q221" s="86"/>
      <c r="S221" s="322"/>
      <c r="AE221" s="133">
        <v>228</v>
      </c>
    </row>
    <row r="222" spans="9:31" x14ac:dyDescent="0.3">
      <c r="I222" s="86"/>
      <c r="J222" s="92"/>
      <c r="K222" s="92"/>
      <c r="L222" s="92"/>
      <c r="N222" s="86"/>
      <c r="O222" s="86" t="s">
        <v>131</v>
      </c>
      <c r="P222" s="86"/>
      <c r="Q222" s="86"/>
      <c r="S222" s="322"/>
      <c r="AE222" s="133">
        <v>229</v>
      </c>
    </row>
    <row r="223" spans="9:31" x14ac:dyDescent="0.3">
      <c r="I223" s="86"/>
      <c r="J223" s="92"/>
      <c r="K223" s="92"/>
      <c r="L223" s="92"/>
      <c r="N223" s="86"/>
      <c r="O223" s="86" t="s">
        <v>132</v>
      </c>
      <c r="P223" s="86"/>
      <c r="Q223" s="86"/>
      <c r="S223" s="322"/>
      <c r="AE223" s="133">
        <v>230</v>
      </c>
    </row>
    <row r="224" spans="9:31" x14ac:dyDescent="0.3">
      <c r="I224" s="86"/>
      <c r="J224" s="92"/>
      <c r="K224" s="92"/>
      <c r="L224" s="92"/>
      <c r="N224" s="86"/>
      <c r="O224" s="92" t="s">
        <v>193</v>
      </c>
      <c r="P224" s="86"/>
      <c r="Q224" s="86"/>
      <c r="S224" s="322"/>
      <c r="AE224" s="133">
        <v>231</v>
      </c>
    </row>
    <row r="225" spans="9:31" x14ac:dyDescent="0.3">
      <c r="I225" s="86"/>
      <c r="J225" s="92"/>
      <c r="K225" s="92"/>
      <c r="L225" s="92"/>
      <c r="N225" s="86"/>
      <c r="O225" s="86" t="s">
        <v>194</v>
      </c>
      <c r="P225" s="86"/>
      <c r="Q225" s="86"/>
      <c r="S225" s="322"/>
      <c r="AE225" s="133">
        <v>232</v>
      </c>
    </row>
    <row r="226" spans="9:31" x14ac:dyDescent="0.3">
      <c r="I226" s="86"/>
      <c r="J226" s="92"/>
      <c r="K226" s="92"/>
      <c r="L226" s="92"/>
      <c r="N226" s="86"/>
      <c r="O226" s="86" t="s">
        <v>45</v>
      </c>
      <c r="P226" s="86">
        <v>106</v>
      </c>
      <c r="Q226" s="86" t="s">
        <v>133</v>
      </c>
      <c r="S226" s="322"/>
      <c r="AE226" s="133">
        <v>233</v>
      </c>
    </row>
    <row r="227" spans="9:31" x14ac:dyDescent="0.3">
      <c r="I227" s="86"/>
      <c r="J227" s="92"/>
      <c r="K227" s="92"/>
      <c r="L227" s="92"/>
      <c r="N227" s="86"/>
      <c r="O227" s="86" t="s">
        <v>195</v>
      </c>
      <c r="P227" s="86">
        <v>136</v>
      </c>
      <c r="Q227" s="86" t="s">
        <v>133</v>
      </c>
      <c r="S227" s="322"/>
      <c r="AE227" s="133">
        <v>234</v>
      </c>
    </row>
    <row r="228" spans="9:31" x14ac:dyDescent="0.3">
      <c r="I228" s="86"/>
      <c r="J228" s="86"/>
      <c r="K228" s="86"/>
      <c r="L228" s="86"/>
      <c r="N228" s="86"/>
      <c r="O228" s="86" t="s">
        <v>196</v>
      </c>
      <c r="P228" s="86"/>
      <c r="Q228" s="86"/>
      <c r="S228" s="322"/>
      <c r="AE228" s="133">
        <v>235</v>
      </c>
    </row>
    <row r="229" spans="9:31" x14ac:dyDescent="0.3">
      <c r="I229" s="86"/>
      <c r="J229" s="86"/>
      <c r="K229" s="86"/>
      <c r="L229" s="86"/>
      <c r="N229" s="86"/>
      <c r="O229" s="92" t="s">
        <v>197</v>
      </c>
      <c r="P229" s="86"/>
      <c r="Q229" s="86"/>
      <c r="S229" s="322"/>
      <c r="AE229" s="133">
        <v>236</v>
      </c>
    </row>
    <row r="230" spans="9:31" x14ac:dyDescent="0.3">
      <c r="I230" s="86"/>
      <c r="J230" s="86"/>
      <c r="K230" s="86"/>
      <c r="L230" s="86"/>
      <c r="N230" s="86"/>
      <c r="O230" s="92" t="s">
        <v>176</v>
      </c>
      <c r="P230" s="86">
        <v>65</v>
      </c>
      <c r="Q230" s="86" t="s">
        <v>140</v>
      </c>
      <c r="S230" s="322"/>
      <c r="AE230" s="133">
        <v>237</v>
      </c>
    </row>
    <row r="231" spans="9:31" x14ac:dyDescent="0.3">
      <c r="N231" s="86"/>
      <c r="O231" s="86" t="s">
        <v>198</v>
      </c>
      <c r="P231" s="86">
        <v>68</v>
      </c>
      <c r="Q231" s="86" t="s">
        <v>133</v>
      </c>
      <c r="S231" s="322"/>
      <c r="AE231" s="133">
        <v>238</v>
      </c>
    </row>
    <row r="232" spans="9:31" x14ac:dyDescent="0.3">
      <c r="N232" s="86"/>
      <c r="O232" s="86" t="s">
        <v>136</v>
      </c>
      <c r="P232" s="86">
        <v>67.5</v>
      </c>
      <c r="Q232" s="86" t="s">
        <v>133</v>
      </c>
      <c r="S232" s="322"/>
      <c r="AE232" s="133">
        <v>239</v>
      </c>
    </row>
    <row r="233" spans="9:31" x14ac:dyDescent="0.3">
      <c r="N233" s="86"/>
      <c r="O233" s="86" t="s">
        <v>60</v>
      </c>
      <c r="P233" s="86">
        <v>106</v>
      </c>
      <c r="Q233" s="86" t="s">
        <v>133</v>
      </c>
      <c r="S233" s="322"/>
      <c r="AE233" s="133">
        <v>240</v>
      </c>
    </row>
    <row r="234" spans="9:31" x14ac:dyDescent="0.3">
      <c r="N234" s="86"/>
      <c r="O234" s="86" t="s">
        <v>185</v>
      </c>
      <c r="P234" s="86">
        <v>126</v>
      </c>
      <c r="Q234" s="86" t="s">
        <v>133</v>
      </c>
      <c r="S234" s="322"/>
      <c r="AE234" s="133">
        <v>241</v>
      </c>
    </row>
    <row r="235" spans="9:31" x14ac:dyDescent="0.3">
      <c r="N235" s="86"/>
      <c r="O235" s="92" t="s">
        <v>199</v>
      </c>
      <c r="P235" s="86">
        <v>136</v>
      </c>
      <c r="Q235" s="86" t="s">
        <v>133</v>
      </c>
      <c r="S235"/>
      <c r="AE235" s="133">
        <v>242</v>
      </c>
    </row>
    <row r="236" spans="9:31" x14ac:dyDescent="0.3">
      <c r="N236" s="86"/>
      <c r="O236" s="86" t="s">
        <v>139</v>
      </c>
      <c r="P236" s="86">
        <v>67.5</v>
      </c>
      <c r="Q236" s="86" t="s">
        <v>133</v>
      </c>
      <c r="S236"/>
      <c r="AE236" s="133">
        <v>243</v>
      </c>
    </row>
    <row r="237" spans="9:31" x14ac:dyDescent="0.3">
      <c r="N237" s="86"/>
      <c r="O237" s="86" t="s">
        <v>200</v>
      </c>
      <c r="P237" s="86"/>
      <c r="Q237" s="86"/>
      <c r="S237"/>
      <c r="AE237" s="133">
        <v>244</v>
      </c>
    </row>
    <row r="238" spans="9:31" x14ac:dyDescent="0.3">
      <c r="N238" s="86"/>
      <c r="O238" s="86" t="s">
        <v>201</v>
      </c>
      <c r="P238" s="86"/>
      <c r="Q238" s="86"/>
      <c r="S238"/>
      <c r="AE238" s="133">
        <v>245</v>
      </c>
    </row>
    <row r="239" spans="9:31" x14ac:dyDescent="0.3">
      <c r="N239" s="86"/>
      <c r="O239" s="86" t="s">
        <v>202</v>
      </c>
      <c r="P239" s="86"/>
      <c r="Q239" s="86"/>
      <c r="S239"/>
      <c r="AE239" s="133">
        <v>246</v>
      </c>
    </row>
    <row r="240" spans="9:31" x14ac:dyDescent="0.3">
      <c r="N240" s="86"/>
      <c r="O240" s="92" t="s">
        <v>203</v>
      </c>
      <c r="P240" s="86"/>
      <c r="Q240" s="86"/>
      <c r="S240"/>
      <c r="AE240" s="133">
        <v>247</v>
      </c>
    </row>
    <row r="241" spans="14:31" x14ac:dyDescent="0.3">
      <c r="N241" s="86"/>
      <c r="O241" s="92" t="s">
        <v>216</v>
      </c>
      <c r="P241" s="86"/>
      <c r="Q241" s="86"/>
      <c r="S241"/>
      <c r="AE241" s="133">
        <v>248</v>
      </c>
    </row>
    <row r="242" spans="14:31" x14ac:dyDescent="0.3">
      <c r="N242" s="86"/>
      <c r="O242" s="92" t="s">
        <v>204</v>
      </c>
      <c r="P242" s="86"/>
      <c r="Q242" s="86"/>
      <c r="S242"/>
      <c r="AE242" s="133">
        <v>249</v>
      </c>
    </row>
    <row r="243" spans="14:31" x14ac:dyDescent="0.3">
      <c r="N243" s="86"/>
      <c r="O243" s="92" t="s">
        <v>215</v>
      </c>
      <c r="P243" s="86">
        <v>106</v>
      </c>
      <c r="Q243" s="86" t="s">
        <v>140</v>
      </c>
      <c r="S243"/>
      <c r="AE243" s="133">
        <v>250</v>
      </c>
    </row>
    <row r="244" spans="14:31" x14ac:dyDescent="0.3">
      <c r="N244" s="86"/>
      <c r="O244" s="92" t="s">
        <v>228</v>
      </c>
      <c r="P244" s="86"/>
      <c r="Q244" s="86"/>
      <c r="S244"/>
      <c r="AE244" s="133">
        <v>251</v>
      </c>
    </row>
    <row r="245" spans="14:31" x14ac:dyDescent="0.3">
      <c r="N245" s="86"/>
      <c r="O245" s="92" t="s">
        <v>229</v>
      </c>
      <c r="P245" s="86"/>
      <c r="Q245" s="86"/>
      <c r="S245"/>
      <c r="AE245" s="133">
        <v>252</v>
      </c>
    </row>
    <row r="246" spans="14:31" x14ac:dyDescent="0.3">
      <c r="N246" s="86"/>
      <c r="O246" s="92" t="s">
        <v>177</v>
      </c>
      <c r="P246" s="86">
        <v>281.25</v>
      </c>
      <c r="Q246" s="86" t="s">
        <v>140</v>
      </c>
      <c r="S246"/>
      <c r="AE246" s="133">
        <v>253</v>
      </c>
    </row>
    <row r="247" spans="14:31" x14ac:dyDescent="0.3">
      <c r="N247" s="86"/>
      <c r="O247" s="86" t="s">
        <v>213</v>
      </c>
      <c r="P247" s="86"/>
      <c r="Q247" s="86"/>
      <c r="S247"/>
      <c r="AE247" s="133">
        <v>254</v>
      </c>
    </row>
    <row r="248" spans="14:31" x14ac:dyDescent="0.3">
      <c r="N248" s="86"/>
      <c r="O248" s="86"/>
      <c r="P248" s="86"/>
      <c r="Q248" s="86"/>
      <c r="S248"/>
      <c r="AE248" s="133">
        <v>255</v>
      </c>
    </row>
    <row r="249" spans="14:31" x14ac:dyDescent="0.3">
      <c r="N249" s="86"/>
      <c r="O249" s="86"/>
      <c r="P249" s="86"/>
      <c r="Q249" s="86"/>
      <c r="S249"/>
      <c r="AE249" s="133">
        <v>256</v>
      </c>
    </row>
    <row r="250" spans="14:31" x14ac:dyDescent="0.3">
      <c r="N250" s="86"/>
      <c r="O250" s="92"/>
      <c r="P250" s="86"/>
      <c r="Q250" s="86"/>
      <c r="S250"/>
      <c r="AE250" s="133">
        <v>257</v>
      </c>
    </row>
    <row r="251" spans="14:31" x14ac:dyDescent="0.3">
      <c r="N251" s="86"/>
      <c r="O251" s="92"/>
      <c r="P251" s="86"/>
      <c r="Q251" s="86"/>
      <c r="S251"/>
      <c r="AE251" s="133">
        <v>258</v>
      </c>
    </row>
    <row r="252" spans="14:31" x14ac:dyDescent="0.3">
      <c r="N252" s="86"/>
      <c r="O252" s="92"/>
      <c r="P252" s="86"/>
      <c r="Q252" s="86"/>
      <c r="S252"/>
      <c r="AE252" s="133">
        <v>259</v>
      </c>
    </row>
    <row r="253" spans="14:31" x14ac:dyDescent="0.3">
      <c r="N253" s="86"/>
      <c r="O253" s="92"/>
      <c r="P253" s="86"/>
      <c r="Q253" s="86"/>
      <c r="S253"/>
      <c r="AE253" s="133">
        <v>260</v>
      </c>
    </row>
    <row r="254" spans="14:31" x14ac:dyDescent="0.3">
      <c r="N254" s="86"/>
      <c r="O254" s="92"/>
      <c r="P254" s="86"/>
      <c r="Q254" s="86"/>
      <c r="S254"/>
      <c r="AE254" s="133">
        <v>261</v>
      </c>
    </row>
    <row r="255" spans="14:31" x14ac:dyDescent="0.3">
      <c r="N255" s="86" t="s">
        <v>182</v>
      </c>
      <c r="O255" s="92"/>
      <c r="P255" s="86"/>
      <c r="Q255" s="86"/>
      <c r="S255"/>
      <c r="AE255" s="133">
        <v>262</v>
      </c>
    </row>
    <row r="256" spans="14:31" x14ac:dyDescent="0.3">
      <c r="N256" s="86"/>
      <c r="O256" s="92"/>
      <c r="P256" s="86"/>
      <c r="Q256" s="86"/>
      <c r="S256"/>
      <c r="AE256" s="133">
        <v>263</v>
      </c>
    </row>
    <row r="257" spans="14:31" x14ac:dyDescent="0.3">
      <c r="N257" s="86"/>
      <c r="O257" s="92"/>
      <c r="P257" s="86"/>
      <c r="Q257" s="86"/>
      <c r="S257"/>
      <c r="AE257" s="133">
        <v>264</v>
      </c>
    </row>
    <row r="258" spans="14:31" x14ac:dyDescent="0.3">
      <c r="N258" s="86"/>
      <c r="O258" s="92"/>
      <c r="P258" s="86"/>
      <c r="Q258" s="86"/>
      <c r="S258"/>
      <c r="AE258" s="133">
        <v>265</v>
      </c>
    </row>
    <row r="259" spans="14:31" x14ac:dyDescent="0.3">
      <c r="N259" s="86"/>
      <c r="O259" s="86"/>
      <c r="P259" s="86"/>
      <c r="Q259" s="86"/>
      <c r="S259"/>
      <c r="AE259" s="133">
        <v>266</v>
      </c>
    </row>
    <row r="260" spans="14:31" x14ac:dyDescent="0.3">
      <c r="N260" s="86"/>
      <c r="O260" s="86" t="s">
        <v>23</v>
      </c>
      <c r="P260" s="86"/>
      <c r="Q260" s="86"/>
      <c r="S260"/>
      <c r="AE260" s="133">
        <v>267</v>
      </c>
    </row>
    <row r="261" spans="14:31" x14ac:dyDescent="0.3">
      <c r="N261" s="86"/>
      <c r="O261" s="92" t="s">
        <v>137</v>
      </c>
      <c r="P261" s="86">
        <v>65</v>
      </c>
      <c r="Q261" s="86" t="s">
        <v>133</v>
      </c>
      <c r="S261"/>
      <c r="AE261" s="133">
        <v>268</v>
      </c>
    </row>
    <row r="262" spans="14:31" x14ac:dyDescent="0.3">
      <c r="N262" s="86"/>
      <c r="O262" s="86" t="s">
        <v>206</v>
      </c>
      <c r="P262" s="86"/>
      <c r="Q262" s="86"/>
      <c r="S262"/>
      <c r="AE262" s="133">
        <v>269</v>
      </c>
    </row>
    <row r="263" spans="14:31" x14ac:dyDescent="0.3">
      <c r="N263" s="86"/>
      <c r="O263" s="86" t="s">
        <v>207</v>
      </c>
      <c r="P263" s="86">
        <v>302</v>
      </c>
      <c r="Q263" s="86" t="s">
        <v>134</v>
      </c>
      <c r="S263"/>
      <c r="AE263" s="133">
        <v>270</v>
      </c>
    </row>
    <row r="264" spans="14:31" x14ac:dyDescent="0.3">
      <c r="N264" s="86"/>
      <c r="O264" s="86" t="s">
        <v>208</v>
      </c>
      <c r="P264" s="86"/>
      <c r="Q264" s="86"/>
      <c r="S264"/>
      <c r="AE264" s="133">
        <v>271</v>
      </c>
    </row>
    <row r="265" spans="14:31" x14ac:dyDescent="0.3">
      <c r="N265" s="86"/>
      <c r="O265" s="86" t="s">
        <v>209</v>
      </c>
      <c r="P265" s="86"/>
      <c r="Q265" s="86"/>
      <c r="S265"/>
      <c r="AE265" s="133">
        <v>272</v>
      </c>
    </row>
    <row r="266" spans="14:31" x14ac:dyDescent="0.3">
      <c r="N266" s="86"/>
      <c r="O266" s="86" t="s">
        <v>138</v>
      </c>
      <c r="P266" s="86"/>
      <c r="Q266" s="86"/>
      <c r="S266"/>
      <c r="AE266" s="133">
        <v>273</v>
      </c>
    </row>
    <row r="267" spans="14:31" x14ac:dyDescent="0.3">
      <c r="N267" s="86"/>
      <c r="O267" s="86" t="s">
        <v>205</v>
      </c>
      <c r="P267" s="86"/>
      <c r="Q267" s="86"/>
      <c r="S267"/>
      <c r="AE267" s="133">
        <v>274</v>
      </c>
    </row>
    <row r="268" spans="14:31" x14ac:dyDescent="0.3">
      <c r="N268" s="86"/>
      <c r="O268" s="92" t="s">
        <v>69</v>
      </c>
      <c r="P268" s="86">
        <v>55</v>
      </c>
      <c r="Q268" s="86" t="s">
        <v>133</v>
      </c>
      <c r="S268"/>
      <c r="AE268" s="133">
        <v>275</v>
      </c>
    </row>
    <row r="269" spans="14:31" x14ac:dyDescent="0.3">
      <c r="N269" s="86"/>
      <c r="O269" s="86" t="s">
        <v>220</v>
      </c>
      <c r="P269" s="86"/>
      <c r="Q269" s="86"/>
      <c r="S269"/>
      <c r="AE269" s="133">
        <v>276</v>
      </c>
    </row>
    <row r="270" spans="14:31" x14ac:dyDescent="0.3">
      <c r="N270" s="86"/>
      <c r="O270" s="86" t="s">
        <v>221</v>
      </c>
      <c r="P270" s="86"/>
      <c r="Q270" s="86"/>
      <c r="S270"/>
      <c r="AE270" s="133">
        <v>277</v>
      </c>
    </row>
    <row r="271" spans="14:31" x14ac:dyDescent="0.3">
      <c r="N271" s="86"/>
      <c r="O271" s="86" t="s">
        <v>222</v>
      </c>
      <c r="P271" s="86"/>
      <c r="Q271" s="86"/>
      <c r="S271"/>
      <c r="AE271" s="133">
        <v>278</v>
      </c>
    </row>
    <row r="272" spans="14:31" x14ac:dyDescent="0.3">
      <c r="N272" s="86"/>
      <c r="O272" s="86" t="s">
        <v>223</v>
      </c>
      <c r="P272" s="86"/>
      <c r="Q272" s="86"/>
      <c r="S272"/>
      <c r="AE272" s="133">
        <v>279</v>
      </c>
    </row>
    <row r="273" spans="14:31" x14ac:dyDescent="0.3">
      <c r="N273" s="86"/>
      <c r="O273" s="86" t="s">
        <v>224</v>
      </c>
      <c r="P273" s="86"/>
      <c r="Q273" s="86"/>
      <c r="S273"/>
      <c r="AE273" s="133">
        <v>280</v>
      </c>
    </row>
    <row r="274" spans="14:31" x14ac:dyDescent="0.3">
      <c r="N274" s="86"/>
      <c r="O274" s="86" t="s">
        <v>88</v>
      </c>
      <c r="P274" s="86"/>
      <c r="Q274" s="86"/>
      <c r="S274"/>
      <c r="AE274" s="133">
        <v>281</v>
      </c>
    </row>
    <row r="275" spans="14:31" x14ac:dyDescent="0.3">
      <c r="N275" s="86"/>
      <c r="O275" s="86"/>
      <c r="P275" s="86"/>
      <c r="Q275" s="86"/>
      <c r="S275"/>
      <c r="AE275" s="133">
        <v>282</v>
      </c>
    </row>
    <row r="276" spans="14:31" x14ac:dyDescent="0.3">
      <c r="N276" s="86"/>
      <c r="O276" s="86"/>
      <c r="P276" s="86"/>
      <c r="Q276" s="86"/>
      <c r="S276"/>
      <c r="AE276" s="133">
        <v>283</v>
      </c>
    </row>
    <row r="277" spans="14:31" x14ac:dyDescent="0.3">
      <c r="N277" s="86"/>
      <c r="O277" s="92"/>
      <c r="P277" s="86"/>
      <c r="Q277" s="86"/>
      <c r="S277"/>
      <c r="AE277" s="133">
        <v>284</v>
      </c>
    </row>
    <row r="278" spans="14:31" x14ac:dyDescent="0.3">
      <c r="N278" s="86"/>
      <c r="O278" s="92"/>
      <c r="P278" s="86"/>
      <c r="Q278" s="86"/>
      <c r="S278"/>
      <c r="AE278" s="133">
        <v>285</v>
      </c>
    </row>
    <row r="279" spans="14:31" x14ac:dyDescent="0.3">
      <c r="N279" s="294" t="s">
        <v>629</v>
      </c>
      <c r="O279" s="294"/>
      <c r="P279" s="294"/>
      <c r="Q279" s="294"/>
      <c r="S279"/>
      <c r="AE279" s="133">
        <v>286</v>
      </c>
    </row>
    <row r="280" spans="14:31" x14ac:dyDescent="0.3">
      <c r="N280" s="294"/>
      <c r="O280" s="294" t="s">
        <v>572</v>
      </c>
      <c r="P280" s="294">
        <v>15</v>
      </c>
      <c r="Q280" s="294" t="s">
        <v>140</v>
      </c>
      <c r="S280"/>
      <c r="AE280" s="133">
        <v>287</v>
      </c>
    </row>
    <row r="281" spans="14:31" x14ac:dyDescent="0.3">
      <c r="N281" s="294"/>
      <c r="O281" s="294" t="s">
        <v>521</v>
      </c>
      <c r="P281" s="294">
        <v>126</v>
      </c>
      <c r="Q281" s="294" t="s">
        <v>133</v>
      </c>
      <c r="S281"/>
      <c r="AE281" s="133">
        <v>288</v>
      </c>
    </row>
    <row r="282" spans="14:31" x14ac:dyDescent="0.3">
      <c r="N282" s="294"/>
      <c r="O282" s="295" t="s">
        <v>181</v>
      </c>
      <c r="P282" s="294" t="s">
        <v>641</v>
      </c>
      <c r="Q282" s="294" t="s">
        <v>134</v>
      </c>
      <c r="S282"/>
      <c r="AE282" s="133">
        <v>289</v>
      </c>
    </row>
    <row r="283" spans="14:31" x14ac:dyDescent="0.3">
      <c r="N283" s="294"/>
      <c r="O283" s="295" t="s">
        <v>623</v>
      </c>
      <c r="P283" s="294"/>
      <c r="Q283" s="294" t="s">
        <v>134</v>
      </c>
      <c r="S283"/>
      <c r="AE283" s="133">
        <v>290</v>
      </c>
    </row>
    <row r="284" spans="14:31" x14ac:dyDescent="0.3">
      <c r="N284" s="294"/>
      <c r="O284" s="295" t="s">
        <v>624</v>
      </c>
      <c r="P284" s="294">
        <v>12</v>
      </c>
      <c r="Q284" s="294" t="s">
        <v>133</v>
      </c>
      <c r="S284"/>
      <c r="AE284" s="133">
        <v>291</v>
      </c>
    </row>
    <row r="285" spans="14:31" x14ac:dyDescent="0.3">
      <c r="N285" s="294"/>
      <c r="O285" s="294" t="s">
        <v>625</v>
      </c>
      <c r="P285" s="294">
        <v>137</v>
      </c>
      <c r="Q285" s="294" t="s">
        <v>133</v>
      </c>
      <c r="S285"/>
      <c r="AE285" s="133">
        <v>292</v>
      </c>
    </row>
    <row r="286" spans="14:31" x14ac:dyDescent="0.3">
      <c r="N286" s="86"/>
      <c r="O286" s="86"/>
      <c r="P286" s="86"/>
      <c r="Q286" s="86"/>
      <c r="S286"/>
      <c r="AE286" s="133">
        <v>293</v>
      </c>
    </row>
    <row r="287" spans="14:31" x14ac:dyDescent="0.3">
      <c r="N287" s="86"/>
      <c r="O287" s="86"/>
      <c r="P287" s="86"/>
      <c r="Q287" s="86"/>
      <c r="S287"/>
      <c r="AE287" s="133">
        <v>294</v>
      </c>
    </row>
    <row r="288" spans="14:31" x14ac:dyDescent="0.3">
      <c r="N288" s="86"/>
      <c r="O288" s="86"/>
      <c r="P288" s="86"/>
      <c r="Q288" s="86"/>
      <c r="S288"/>
      <c r="AE288" s="133">
        <v>295</v>
      </c>
    </row>
    <row r="289" spans="14:31" x14ac:dyDescent="0.3">
      <c r="N289" s="86"/>
      <c r="O289" s="92"/>
      <c r="P289" s="86"/>
      <c r="Q289" s="86"/>
      <c r="S289"/>
      <c r="AE289" s="133">
        <v>296</v>
      </c>
    </row>
    <row r="290" spans="14:31" x14ac:dyDescent="0.3">
      <c r="N290" s="86"/>
      <c r="O290" s="86"/>
      <c r="P290" s="86"/>
      <c r="Q290" s="86"/>
      <c r="S290"/>
      <c r="AE290" s="133">
        <v>297</v>
      </c>
    </row>
    <row r="291" spans="14:31" x14ac:dyDescent="0.3">
      <c r="N291" s="86"/>
      <c r="O291" s="86"/>
      <c r="P291" s="86"/>
      <c r="Q291" s="86"/>
      <c r="S291"/>
      <c r="AE291" s="133">
        <v>298</v>
      </c>
    </row>
    <row r="292" spans="14:31" x14ac:dyDescent="0.3">
      <c r="N292" s="86"/>
      <c r="O292" s="86"/>
      <c r="P292" s="86"/>
      <c r="Q292" s="86"/>
      <c r="S292"/>
      <c r="AE292" s="133">
        <v>299</v>
      </c>
    </row>
    <row r="293" spans="14:31" x14ac:dyDescent="0.3">
      <c r="N293" s="86"/>
      <c r="O293" s="86"/>
      <c r="P293" s="86"/>
      <c r="Q293" s="86"/>
      <c r="S293"/>
      <c r="AE293" s="133">
        <v>300</v>
      </c>
    </row>
    <row r="294" spans="14:31" x14ac:dyDescent="0.3">
      <c r="N294" s="86"/>
      <c r="O294" s="92"/>
      <c r="P294" s="86"/>
      <c r="Q294" s="86"/>
      <c r="S294"/>
      <c r="AE294" s="133">
        <v>301</v>
      </c>
    </row>
    <row r="295" spans="14:31" x14ac:dyDescent="0.3">
      <c r="N295" s="86"/>
      <c r="O295" s="92"/>
      <c r="P295" s="86"/>
      <c r="Q295" s="86"/>
      <c r="S295"/>
      <c r="AE295" s="133">
        <v>302</v>
      </c>
    </row>
    <row r="296" spans="14:31" x14ac:dyDescent="0.3">
      <c r="N296" s="86"/>
      <c r="O296" s="86"/>
      <c r="P296" s="86"/>
      <c r="Q296" s="86"/>
      <c r="S296"/>
      <c r="AE296" s="133">
        <v>303</v>
      </c>
    </row>
    <row r="297" spans="14:31" x14ac:dyDescent="0.3">
      <c r="N297" s="86"/>
      <c r="O297" s="86"/>
      <c r="P297" s="86"/>
      <c r="Q297" s="86"/>
      <c r="S297"/>
      <c r="AE297" s="133">
        <v>304</v>
      </c>
    </row>
    <row r="298" spans="14:31" x14ac:dyDescent="0.3">
      <c r="N298" s="86"/>
      <c r="O298" s="86"/>
      <c r="P298" s="86"/>
      <c r="Q298" s="86"/>
      <c r="S298"/>
      <c r="AE298" s="133">
        <v>305</v>
      </c>
    </row>
    <row r="299" spans="14:31" x14ac:dyDescent="0.3">
      <c r="N299" s="86"/>
      <c r="O299" s="86"/>
      <c r="P299" s="86"/>
      <c r="Q299" s="86"/>
      <c r="S299"/>
      <c r="AE299" s="133">
        <v>306</v>
      </c>
    </row>
    <row r="300" spans="14:31" x14ac:dyDescent="0.3">
      <c r="N300" s="86"/>
      <c r="O300" s="86"/>
      <c r="P300" s="86"/>
      <c r="Q300" s="86"/>
      <c r="S300"/>
      <c r="AE300" s="133">
        <v>307</v>
      </c>
    </row>
    <row r="301" spans="14:31" x14ac:dyDescent="0.3">
      <c r="N301" s="86"/>
      <c r="O301" s="86"/>
      <c r="P301" s="86"/>
      <c r="Q301" s="86"/>
      <c r="S301"/>
      <c r="AE301" s="133">
        <v>308</v>
      </c>
    </row>
    <row r="302" spans="14:31" x14ac:dyDescent="0.3">
      <c r="N302" s="86"/>
      <c r="O302" s="92"/>
      <c r="P302" s="86"/>
      <c r="Q302" s="86"/>
      <c r="S302"/>
      <c r="AE302" s="133">
        <v>309</v>
      </c>
    </row>
    <row r="303" spans="14:31" x14ac:dyDescent="0.3">
      <c r="N303" s="86"/>
      <c r="O303" s="86"/>
      <c r="P303" s="86"/>
      <c r="Q303" s="86"/>
      <c r="S303"/>
      <c r="AE303" s="133">
        <v>310</v>
      </c>
    </row>
    <row r="304" spans="14:31" x14ac:dyDescent="0.3">
      <c r="N304" s="294" t="s">
        <v>634</v>
      </c>
      <c r="O304" s="294"/>
      <c r="P304" s="294"/>
      <c r="Q304" s="294"/>
      <c r="S304"/>
      <c r="AE304" s="133">
        <v>311</v>
      </c>
    </row>
    <row r="305" spans="14:31" x14ac:dyDescent="0.3">
      <c r="N305" s="294"/>
      <c r="O305" s="294" t="s">
        <v>525</v>
      </c>
      <c r="P305" s="294">
        <v>75</v>
      </c>
      <c r="Q305" s="294" t="s">
        <v>134</v>
      </c>
      <c r="S305"/>
      <c r="AE305" s="133">
        <v>312</v>
      </c>
    </row>
    <row r="306" spans="14:31" x14ac:dyDescent="0.3">
      <c r="N306" s="294"/>
      <c r="O306" s="294" t="s">
        <v>526</v>
      </c>
      <c r="P306" s="294">
        <v>75</v>
      </c>
      <c r="Q306" s="294" t="s">
        <v>134</v>
      </c>
      <c r="S306"/>
      <c r="AE306" s="133">
        <v>313</v>
      </c>
    </row>
    <row r="307" spans="14:31" x14ac:dyDescent="0.3">
      <c r="N307" s="294"/>
      <c r="O307" s="295" t="s">
        <v>527</v>
      </c>
      <c r="P307" s="294">
        <v>75</v>
      </c>
      <c r="Q307" s="294" t="s">
        <v>134</v>
      </c>
      <c r="S307"/>
      <c r="AE307" s="133">
        <v>314</v>
      </c>
    </row>
    <row r="308" spans="14:31" x14ac:dyDescent="0.3">
      <c r="N308" s="294"/>
      <c r="O308" s="295" t="s">
        <v>528</v>
      </c>
      <c r="P308" s="294">
        <v>75</v>
      </c>
      <c r="Q308" s="294" t="s">
        <v>134</v>
      </c>
      <c r="S308"/>
      <c r="AE308" s="133">
        <v>315</v>
      </c>
    </row>
    <row r="309" spans="14:31" x14ac:dyDescent="0.3">
      <c r="N309" s="294"/>
      <c r="O309" s="295" t="s">
        <v>529</v>
      </c>
      <c r="P309" s="294">
        <v>75</v>
      </c>
      <c r="Q309" s="294" t="s">
        <v>134</v>
      </c>
      <c r="S309"/>
      <c r="AE309" s="133">
        <v>316</v>
      </c>
    </row>
    <row r="310" spans="14:31" x14ac:dyDescent="0.3">
      <c r="N310" s="294"/>
      <c r="O310" s="295" t="s">
        <v>530</v>
      </c>
      <c r="P310" s="294">
        <v>75</v>
      </c>
      <c r="Q310" s="294" t="s">
        <v>134</v>
      </c>
      <c r="S310"/>
      <c r="AE310" s="133">
        <v>317</v>
      </c>
    </row>
    <row r="311" spans="14:31" x14ac:dyDescent="0.3">
      <c r="N311" s="294"/>
      <c r="O311" s="295" t="s">
        <v>618</v>
      </c>
      <c r="P311" s="294">
        <v>75</v>
      </c>
      <c r="Q311" s="294" t="s">
        <v>134</v>
      </c>
      <c r="S311"/>
      <c r="AE311" s="133">
        <v>318</v>
      </c>
    </row>
    <row r="312" spans="14:31" x14ac:dyDescent="0.3">
      <c r="N312" s="294"/>
      <c r="O312" s="295" t="s">
        <v>531</v>
      </c>
      <c r="P312" s="294">
        <v>75</v>
      </c>
      <c r="Q312" s="294" t="s">
        <v>134</v>
      </c>
      <c r="S312"/>
      <c r="AE312" s="133">
        <v>319</v>
      </c>
    </row>
    <row r="313" spans="14:31" x14ac:dyDescent="0.3">
      <c r="N313" s="86"/>
      <c r="O313" s="92"/>
      <c r="P313" s="86"/>
      <c r="Q313" s="86"/>
      <c r="S313"/>
      <c r="AE313" s="133">
        <v>320</v>
      </c>
    </row>
    <row r="314" spans="14:31" x14ac:dyDescent="0.3">
      <c r="N314" s="294" t="s">
        <v>630</v>
      </c>
      <c r="O314" s="295"/>
      <c r="P314" s="294"/>
      <c r="Q314" s="294"/>
      <c r="S314"/>
      <c r="AE314" s="133">
        <v>321</v>
      </c>
    </row>
    <row r="315" spans="14:31" x14ac:dyDescent="0.3">
      <c r="N315" s="294"/>
      <c r="O315" s="294" t="s">
        <v>542</v>
      </c>
      <c r="P315" s="294">
        <v>65</v>
      </c>
      <c r="Q315" s="294" t="s">
        <v>133</v>
      </c>
      <c r="S315"/>
      <c r="AE315" s="133">
        <v>322</v>
      </c>
    </row>
    <row r="316" spans="14:31" x14ac:dyDescent="0.3">
      <c r="N316" s="294"/>
      <c r="O316" s="294" t="s">
        <v>541</v>
      </c>
      <c r="P316" s="294">
        <v>90</v>
      </c>
      <c r="Q316" s="294" t="s">
        <v>140</v>
      </c>
      <c r="S316"/>
      <c r="AE316" s="133">
        <v>323</v>
      </c>
    </row>
    <row r="317" spans="14:31" x14ac:dyDescent="0.3">
      <c r="N317" s="86"/>
      <c r="O317" s="86"/>
      <c r="P317" s="86"/>
      <c r="Q317" s="86"/>
      <c r="S317"/>
      <c r="AE317" s="133">
        <v>324</v>
      </c>
    </row>
    <row r="318" spans="14:31" x14ac:dyDescent="0.3">
      <c r="P318" s="86"/>
      <c r="Q318" s="86"/>
      <c r="S318"/>
      <c r="AE318" s="133">
        <v>325</v>
      </c>
    </row>
    <row r="319" spans="14:31" x14ac:dyDescent="0.3">
      <c r="P319" s="86"/>
      <c r="Q319" s="86"/>
      <c r="S319"/>
      <c r="AE319" s="133">
        <v>326</v>
      </c>
    </row>
    <row r="320" spans="14:31" x14ac:dyDescent="0.3">
      <c r="P320" s="86"/>
      <c r="Q320" s="86"/>
      <c r="S320"/>
      <c r="AE320" s="133">
        <v>327</v>
      </c>
    </row>
    <row r="321" spans="16:31" x14ac:dyDescent="0.3">
      <c r="P321" s="86"/>
      <c r="Q321" s="86"/>
      <c r="S321"/>
      <c r="AE321" s="133">
        <v>328</v>
      </c>
    </row>
    <row r="322" spans="16:31" x14ac:dyDescent="0.3">
      <c r="P322" s="86"/>
      <c r="Q322" s="86"/>
      <c r="S322"/>
      <c r="AE322" s="133">
        <v>329</v>
      </c>
    </row>
    <row r="323" spans="16:31" x14ac:dyDescent="0.3">
      <c r="P323" s="86"/>
      <c r="Q323" s="86"/>
      <c r="S323"/>
      <c r="AE323" s="133">
        <v>330</v>
      </c>
    </row>
    <row r="324" spans="16:31" x14ac:dyDescent="0.3">
      <c r="P324" s="86"/>
      <c r="Q324" s="86"/>
      <c r="S324"/>
      <c r="AE324" s="133">
        <v>331</v>
      </c>
    </row>
    <row r="325" spans="16:31" x14ac:dyDescent="0.3">
      <c r="P325" s="86"/>
      <c r="Q325" s="86"/>
      <c r="S325"/>
      <c r="AE325" s="133">
        <v>332</v>
      </c>
    </row>
    <row r="326" spans="16:31" x14ac:dyDescent="0.3">
      <c r="P326" s="86"/>
      <c r="Q326" s="86"/>
      <c r="S326"/>
      <c r="AE326" s="133">
        <v>333</v>
      </c>
    </row>
    <row r="327" spans="16:31" x14ac:dyDescent="0.3">
      <c r="P327" s="86"/>
      <c r="Q327" s="86"/>
      <c r="S327"/>
      <c r="AE327" s="133">
        <v>334</v>
      </c>
    </row>
    <row r="328" spans="16:31" x14ac:dyDescent="0.3">
      <c r="P328" s="86"/>
      <c r="Q328" s="86"/>
      <c r="S328"/>
      <c r="AE328" s="133">
        <v>335</v>
      </c>
    </row>
    <row r="329" spans="16:31" x14ac:dyDescent="0.3">
      <c r="P329" s="86"/>
      <c r="Q329" s="86"/>
      <c r="S329"/>
      <c r="AE329" s="133">
        <v>336</v>
      </c>
    </row>
    <row r="330" spans="16:31" x14ac:dyDescent="0.3">
      <c r="P330" s="86"/>
      <c r="Q330" s="86"/>
      <c r="S330"/>
      <c r="AE330" s="133">
        <v>337</v>
      </c>
    </row>
    <row r="331" spans="16:31" x14ac:dyDescent="0.3">
      <c r="P331" s="86"/>
      <c r="Q331" s="86"/>
      <c r="S331"/>
      <c r="AE331" s="133">
        <v>338</v>
      </c>
    </row>
    <row r="332" spans="16:31" x14ac:dyDescent="0.3">
      <c r="P332" s="86"/>
      <c r="Q332" s="86"/>
      <c r="S332"/>
      <c r="AE332" s="133">
        <v>339</v>
      </c>
    </row>
    <row r="333" spans="16:31" x14ac:dyDescent="0.3">
      <c r="P333" s="86"/>
      <c r="Q333" s="86"/>
      <c r="S333"/>
      <c r="AE333" s="133">
        <v>340</v>
      </c>
    </row>
    <row r="334" spans="16:31" x14ac:dyDescent="0.3">
      <c r="P334" s="86"/>
      <c r="Q334" s="86"/>
      <c r="S334"/>
      <c r="AE334" s="133">
        <v>341</v>
      </c>
    </row>
    <row r="335" spans="16:31" x14ac:dyDescent="0.3">
      <c r="P335" s="86"/>
      <c r="Q335" s="86"/>
      <c r="S335"/>
      <c r="AE335" s="133">
        <v>342</v>
      </c>
    </row>
    <row r="336" spans="16:31" x14ac:dyDescent="0.3">
      <c r="P336" s="86"/>
      <c r="Q336" s="86"/>
      <c r="S336"/>
      <c r="AE336" s="133">
        <v>343</v>
      </c>
    </row>
    <row r="337" spans="16:31" x14ac:dyDescent="0.3">
      <c r="P337" s="86"/>
      <c r="Q337" s="86"/>
      <c r="S337"/>
      <c r="AE337" s="133">
        <v>344</v>
      </c>
    </row>
    <row r="338" spans="16:31" x14ac:dyDescent="0.3">
      <c r="P338" s="86"/>
      <c r="Q338" s="86"/>
      <c r="S338"/>
      <c r="AE338" s="133">
        <v>345</v>
      </c>
    </row>
    <row r="339" spans="16:31" x14ac:dyDescent="0.3">
      <c r="P339" s="86"/>
      <c r="Q339" s="86"/>
      <c r="S339"/>
      <c r="AE339" s="133">
        <v>346</v>
      </c>
    </row>
    <row r="340" spans="16:31" x14ac:dyDescent="0.3">
      <c r="P340" s="86"/>
      <c r="Q340" s="86"/>
      <c r="S340"/>
      <c r="AE340" s="133">
        <v>347</v>
      </c>
    </row>
    <row r="341" spans="16:31" x14ac:dyDescent="0.3">
      <c r="P341" s="86"/>
      <c r="Q341" s="86"/>
      <c r="S341"/>
      <c r="AE341" s="133">
        <v>348</v>
      </c>
    </row>
    <row r="342" spans="16:31" x14ac:dyDescent="0.3">
      <c r="P342" s="86"/>
      <c r="Q342" s="86"/>
      <c r="S342"/>
      <c r="AE342" s="133">
        <v>349</v>
      </c>
    </row>
    <row r="343" spans="16:31" x14ac:dyDescent="0.3">
      <c r="P343" s="86"/>
      <c r="Q343" s="86"/>
      <c r="S343"/>
      <c r="AE343" s="133">
        <v>350</v>
      </c>
    </row>
    <row r="344" spans="16:31" x14ac:dyDescent="0.3">
      <c r="P344" s="86"/>
      <c r="Q344" s="86"/>
      <c r="S344"/>
      <c r="AE344" s="133">
        <v>351</v>
      </c>
    </row>
    <row r="345" spans="16:31" x14ac:dyDescent="0.3">
      <c r="P345" s="86"/>
      <c r="Q345" s="86"/>
      <c r="S345"/>
      <c r="AE345" s="133">
        <v>352</v>
      </c>
    </row>
    <row r="346" spans="16:31" x14ac:dyDescent="0.3">
      <c r="P346" s="86"/>
      <c r="Q346" s="86"/>
      <c r="S346"/>
      <c r="AE346" s="133">
        <v>353</v>
      </c>
    </row>
    <row r="347" spans="16:31" x14ac:dyDescent="0.3">
      <c r="P347" s="86"/>
      <c r="Q347" s="86"/>
      <c r="S347"/>
      <c r="AE347" s="133">
        <v>354</v>
      </c>
    </row>
    <row r="348" spans="16:31" x14ac:dyDescent="0.3">
      <c r="P348" s="86"/>
      <c r="Q348" s="86"/>
      <c r="S348"/>
      <c r="AE348" s="133">
        <v>355</v>
      </c>
    </row>
    <row r="349" spans="16:31" x14ac:dyDescent="0.3">
      <c r="P349" s="86"/>
      <c r="Q349" s="86"/>
      <c r="S349"/>
      <c r="AE349" s="133">
        <v>356</v>
      </c>
    </row>
    <row r="350" spans="16:31" x14ac:dyDescent="0.3">
      <c r="P350" s="86"/>
      <c r="Q350" s="86"/>
      <c r="S350"/>
      <c r="AE350" s="133">
        <v>357</v>
      </c>
    </row>
    <row r="351" spans="16:31" x14ac:dyDescent="0.3">
      <c r="P351" s="86"/>
      <c r="Q351" s="86"/>
      <c r="S351"/>
      <c r="AE351" s="133">
        <v>358</v>
      </c>
    </row>
    <row r="352" spans="16:31" x14ac:dyDescent="0.3">
      <c r="P352" s="86"/>
      <c r="Q352" s="86"/>
      <c r="S352"/>
      <c r="AE352" s="133">
        <v>359</v>
      </c>
    </row>
    <row r="353" spans="16:31" x14ac:dyDescent="0.3">
      <c r="P353" s="86"/>
      <c r="Q353" s="86"/>
      <c r="S353"/>
      <c r="AE353" s="133">
        <v>360</v>
      </c>
    </row>
    <row r="354" spans="16:31" x14ac:dyDescent="0.3">
      <c r="P354" s="86"/>
      <c r="Q354" s="86"/>
      <c r="S354"/>
      <c r="AE354" s="133">
        <v>361</v>
      </c>
    </row>
    <row r="355" spans="16:31" x14ac:dyDescent="0.3">
      <c r="P355" s="86"/>
      <c r="Q355" s="86"/>
      <c r="S355"/>
      <c r="AE355" s="133">
        <v>362</v>
      </c>
    </row>
    <row r="356" spans="16:31" x14ac:dyDescent="0.3">
      <c r="P356" s="86"/>
      <c r="Q356" s="86"/>
      <c r="S356"/>
      <c r="AE356" s="133">
        <v>363</v>
      </c>
    </row>
    <row r="357" spans="16:31" x14ac:dyDescent="0.3">
      <c r="P357" s="86"/>
      <c r="Q357" s="86"/>
      <c r="S357"/>
      <c r="AE357" s="133">
        <v>364</v>
      </c>
    </row>
    <row r="358" spans="16:31" x14ac:dyDescent="0.3">
      <c r="P358" s="86"/>
      <c r="Q358" s="86"/>
      <c r="S358"/>
      <c r="AE358" s="133">
        <v>365</v>
      </c>
    </row>
    <row r="359" spans="16:31" x14ac:dyDescent="0.3">
      <c r="P359" s="86"/>
      <c r="Q359" s="86"/>
      <c r="S359"/>
      <c r="AE359" s="133">
        <v>366</v>
      </c>
    </row>
    <row r="360" spans="16:31" x14ac:dyDescent="0.3">
      <c r="P360" s="86"/>
      <c r="Q360" s="86"/>
      <c r="S360"/>
      <c r="AE360" s="133">
        <v>367</v>
      </c>
    </row>
    <row r="361" spans="16:31" x14ac:dyDescent="0.3">
      <c r="P361" s="86"/>
      <c r="Q361" s="86"/>
      <c r="S361"/>
      <c r="AE361" s="133">
        <v>368</v>
      </c>
    </row>
    <row r="362" spans="16:31" x14ac:dyDescent="0.3">
      <c r="P362" s="86"/>
      <c r="Q362" s="86"/>
      <c r="S362"/>
      <c r="AE362" s="133">
        <v>369</v>
      </c>
    </row>
    <row r="363" spans="16:31" x14ac:dyDescent="0.3">
      <c r="P363" s="86"/>
      <c r="Q363" s="86"/>
      <c r="S363"/>
      <c r="AE363" s="133">
        <v>370</v>
      </c>
    </row>
    <row r="364" spans="16:31" x14ac:dyDescent="0.3">
      <c r="P364" s="86"/>
      <c r="Q364" s="86"/>
      <c r="S364"/>
      <c r="AE364" s="133">
        <v>371</v>
      </c>
    </row>
    <row r="365" spans="16:31" x14ac:dyDescent="0.3">
      <c r="P365" s="86"/>
      <c r="Q365" s="86"/>
      <c r="S365"/>
      <c r="AE365" s="133">
        <v>372</v>
      </c>
    </row>
    <row r="366" spans="16:31" x14ac:dyDescent="0.3">
      <c r="P366" s="86"/>
      <c r="Q366" s="86"/>
      <c r="S366"/>
      <c r="AE366" s="133">
        <v>373</v>
      </c>
    </row>
    <row r="367" spans="16:31" x14ac:dyDescent="0.3">
      <c r="P367" s="86"/>
      <c r="Q367" s="86"/>
      <c r="S367"/>
      <c r="AE367" s="133">
        <v>374</v>
      </c>
    </row>
    <row r="368" spans="16:31" x14ac:dyDescent="0.3">
      <c r="P368" s="86"/>
      <c r="Q368" s="86"/>
      <c r="S368"/>
      <c r="AE368" s="133">
        <v>375</v>
      </c>
    </row>
    <row r="369" spans="16:31" x14ac:dyDescent="0.3">
      <c r="P369" s="86"/>
      <c r="Q369" s="86"/>
      <c r="S369"/>
      <c r="AE369" s="133">
        <v>376</v>
      </c>
    </row>
    <row r="370" spans="16:31" x14ac:dyDescent="0.3">
      <c r="P370" s="86"/>
      <c r="Q370" s="86"/>
      <c r="S370"/>
      <c r="AE370" s="133">
        <v>377</v>
      </c>
    </row>
    <row r="371" spans="16:31" x14ac:dyDescent="0.3">
      <c r="P371" s="86"/>
      <c r="Q371" s="86"/>
      <c r="S371"/>
      <c r="AE371" s="133">
        <v>378</v>
      </c>
    </row>
    <row r="372" spans="16:31" x14ac:dyDescent="0.3">
      <c r="P372" s="86"/>
      <c r="Q372" s="86"/>
      <c r="S372"/>
      <c r="AE372" s="133">
        <v>379</v>
      </c>
    </row>
    <row r="373" spans="16:31" x14ac:dyDescent="0.3">
      <c r="P373" s="86"/>
      <c r="Q373" s="86"/>
      <c r="S373"/>
      <c r="AE373" s="133">
        <v>380</v>
      </c>
    </row>
    <row r="374" spans="16:31" x14ac:dyDescent="0.3">
      <c r="P374" s="86"/>
      <c r="Q374" s="86"/>
      <c r="S374"/>
      <c r="AE374" s="133">
        <v>381</v>
      </c>
    </row>
    <row r="375" spans="16:31" x14ac:dyDescent="0.3">
      <c r="P375" s="86"/>
      <c r="Q375" s="86"/>
      <c r="S375"/>
      <c r="AE375" s="133">
        <v>382</v>
      </c>
    </row>
    <row r="376" spans="16:31" x14ac:dyDescent="0.3">
      <c r="P376" s="86"/>
      <c r="Q376" s="86"/>
      <c r="S376"/>
      <c r="AE376" s="133">
        <v>383</v>
      </c>
    </row>
    <row r="377" spans="16:31" x14ac:dyDescent="0.3">
      <c r="P377" s="86"/>
      <c r="Q377" s="86"/>
      <c r="S377"/>
      <c r="AE377" s="133">
        <v>384</v>
      </c>
    </row>
    <row r="378" spans="16:31" x14ac:dyDescent="0.3">
      <c r="P378" s="86"/>
      <c r="Q378" s="86"/>
      <c r="S378"/>
      <c r="AE378" s="133">
        <v>385</v>
      </c>
    </row>
    <row r="379" spans="16:31" x14ac:dyDescent="0.3">
      <c r="P379" s="86"/>
      <c r="Q379" s="86"/>
      <c r="S379"/>
      <c r="AE379" s="133">
        <v>386</v>
      </c>
    </row>
    <row r="380" spans="16:31" x14ac:dyDescent="0.3">
      <c r="P380" s="86"/>
      <c r="Q380" s="86"/>
      <c r="S380"/>
      <c r="AE380" s="133">
        <v>387</v>
      </c>
    </row>
    <row r="381" spans="16:31" x14ac:dyDescent="0.3">
      <c r="P381" s="86"/>
      <c r="Q381" s="86"/>
      <c r="S381"/>
      <c r="AE381" s="133">
        <v>388</v>
      </c>
    </row>
    <row r="382" spans="16:31" x14ac:dyDescent="0.3">
      <c r="P382" s="86"/>
      <c r="Q382" s="86"/>
      <c r="S382"/>
      <c r="AE382" s="133">
        <v>389</v>
      </c>
    </row>
    <row r="383" spans="16:31" x14ac:dyDescent="0.3">
      <c r="P383" s="86"/>
      <c r="Q383" s="86"/>
      <c r="S383"/>
      <c r="AE383" s="133">
        <v>390</v>
      </c>
    </row>
    <row r="384" spans="16:31" x14ac:dyDescent="0.3">
      <c r="P384" s="86"/>
      <c r="Q384" s="86"/>
      <c r="S384"/>
      <c r="AE384" s="133">
        <v>391</v>
      </c>
    </row>
    <row r="385" spans="16:31" x14ac:dyDescent="0.3">
      <c r="P385" s="86"/>
      <c r="Q385" s="86"/>
      <c r="S385"/>
      <c r="AE385" s="133">
        <v>392</v>
      </c>
    </row>
    <row r="386" spans="16:31" x14ac:dyDescent="0.3">
      <c r="P386" s="86"/>
      <c r="Q386" s="86"/>
      <c r="S386"/>
      <c r="AE386" s="133">
        <v>393</v>
      </c>
    </row>
    <row r="387" spans="16:31" x14ac:dyDescent="0.3">
      <c r="P387" s="86"/>
      <c r="Q387" s="86"/>
      <c r="S387"/>
      <c r="AE387" s="133">
        <v>394</v>
      </c>
    </row>
    <row r="388" spans="16:31" x14ac:dyDescent="0.3">
      <c r="P388" s="86"/>
      <c r="Q388" s="86"/>
      <c r="S388"/>
      <c r="AE388" s="133">
        <v>395</v>
      </c>
    </row>
    <row r="389" spans="16:31" x14ac:dyDescent="0.3">
      <c r="P389" s="86"/>
      <c r="Q389" s="86"/>
      <c r="S389"/>
      <c r="AE389" s="133">
        <v>396</v>
      </c>
    </row>
    <row r="390" spans="16:31" x14ac:dyDescent="0.3">
      <c r="P390" s="86"/>
      <c r="Q390" s="86"/>
      <c r="S390"/>
      <c r="AE390" s="133">
        <v>397</v>
      </c>
    </row>
    <row r="391" spans="16:31" x14ac:dyDescent="0.3">
      <c r="P391" s="86"/>
      <c r="Q391" s="86"/>
      <c r="S391"/>
      <c r="AE391" s="133">
        <v>398</v>
      </c>
    </row>
    <row r="392" spans="16:31" x14ac:dyDescent="0.3">
      <c r="P392" s="86"/>
      <c r="Q392" s="86"/>
      <c r="S392"/>
      <c r="AE392" s="133">
        <v>399</v>
      </c>
    </row>
    <row r="393" spans="16:31" x14ac:dyDescent="0.3">
      <c r="P393" s="86"/>
      <c r="Q393" s="86"/>
      <c r="S393"/>
      <c r="AE393" s="133">
        <v>400</v>
      </c>
    </row>
    <row r="394" spans="16:31" x14ac:dyDescent="0.3">
      <c r="P394" s="86"/>
      <c r="Q394" s="86"/>
      <c r="S394"/>
      <c r="AE394" s="133">
        <v>401</v>
      </c>
    </row>
    <row r="395" spans="16:31" x14ac:dyDescent="0.3">
      <c r="P395" s="86"/>
      <c r="Q395" s="86"/>
      <c r="S395"/>
      <c r="AE395" s="133">
        <v>402</v>
      </c>
    </row>
    <row r="396" spans="16:31" x14ac:dyDescent="0.3">
      <c r="P396" s="86"/>
      <c r="Q396" s="86"/>
      <c r="S396"/>
      <c r="AE396" s="133">
        <v>403</v>
      </c>
    </row>
    <row r="397" spans="16:31" x14ac:dyDescent="0.3">
      <c r="P397" s="86"/>
      <c r="Q397" s="86"/>
      <c r="S397"/>
      <c r="AE397" s="133">
        <v>404</v>
      </c>
    </row>
    <row r="398" spans="16:31" x14ac:dyDescent="0.3">
      <c r="P398" s="86"/>
      <c r="Q398" s="86"/>
      <c r="S398"/>
      <c r="AE398" s="133">
        <v>405</v>
      </c>
    </row>
    <row r="399" spans="16:31" x14ac:dyDescent="0.3">
      <c r="P399" s="86"/>
      <c r="Q399" s="86"/>
      <c r="S399"/>
      <c r="AE399" s="133">
        <v>406</v>
      </c>
    </row>
    <row r="400" spans="16:31" x14ac:dyDescent="0.3">
      <c r="P400" s="86"/>
      <c r="Q400" s="86"/>
      <c r="S400"/>
      <c r="AE400" s="133">
        <v>407</v>
      </c>
    </row>
    <row r="401" spans="16:31" x14ac:dyDescent="0.3">
      <c r="P401" s="86"/>
      <c r="Q401" s="86"/>
      <c r="S401"/>
      <c r="AE401" s="133">
        <v>408</v>
      </c>
    </row>
    <row r="402" spans="16:31" x14ac:dyDescent="0.3">
      <c r="P402" s="86"/>
      <c r="Q402" s="86"/>
      <c r="S402"/>
      <c r="AE402" s="133">
        <v>409</v>
      </c>
    </row>
    <row r="403" spans="16:31" x14ac:dyDescent="0.3">
      <c r="P403" s="86"/>
      <c r="Q403" s="86"/>
      <c r="S403"/>
      <c r="AE403" s="133">
        <v>410</v>
      </c>
    </row>
    <row r="404" spans="16:31" x14ac:dyDescent="0.3">
      <c r="P404" s="86"/>
      <c r="Q404" s="86"/>
      <c r="S404"/>
      <c r="AE404" s="133">
        <v>411</v>
      </c>
    </row>
    <row r="405" spans="16:31" x14ac:dyDescent="0.3">
      <c r="P405" s="86"/>
      <c r="Q405" s="86"/>
      <c r="S405"/>
      <c r="AE405" s="133">
        <v>412</v>
      </c>
    </row>
    <row r="406" spans="16:31" x14ac:dyDescent="0.3">
      <c r="P406" s="86"/>
      <c r="Q406" s="86"/>
      <c r="S406"/>
      <c r="AE406" s="133">
        <v>413</v>
      </c>
    </row>
    <row r="407" spans="16:31" x14ac:dyDescent="0.3">
      <c r="P407" s="86"/>
      <c r="Q407" s="86"/>
      <c r="S407"/>
      <c r="AE407" s="133">
        <v>414</v>
      </c>
    </row>
    <row r="408" spans="16:31" x14ac:dyDescent="0.3">
      <c r="P408" s="86"/>
      <c r="Q408" s="86"/>
      <c r="S408"/>
      <c r="AE408" s="133">
        <v>415</v>
      </c>
    </row>
    <row r="409" spans="16:31" x14ac:dyDescent="0.3">
      <c r="P409" s="86"/>
      <c r="Q409" s="86"/>
      <c r="S409"/>
      <c r="AE409" s="133">
        <v>416</v>
      </c>
    </row>
    <row r="410" spans="16:31" x14ac:dyDescent="0.3">
      <c r="P410" s="86"/>
      <c r="Q410" s="86"/>
      <c r="S410"/>
      <c r="AE410" s="133">
        <v>417</v>
      </c>
    </row>
    <row r="411" spans="16:31" x14ac:dyDescent="0.3">
      <c r="P411" s="86"/>
      <c r="Q411" s="86"/>
      <c r="S411"/>
      <c r="AE411" s="133">
        <v>418</v>
      </c>
    </row>
    <row r="412" spans="16:31" x14ac:dyDescent="0.3">
      <c r="P412" s="86"/>
      <c r="Q412" s="86"/>
      <c r="S412"/>
      <c r="AE412" s="133">
        <v>419</v>
      </c>
    </row>
    <row r="413" spans="16:31" x14ac:dyDescent="0.3">
      <c r="P413" s="86"/>
      <c r="Q413" s="86"/>
      <c r="S413"/>
      <c r="AE413" s="133">
        <v>420</v>
      </c>
    </row>
    <row r="414" spans="16:31" x14ac:dyDescent="0.3">
      <c r="P414" s="86"/>
      <c r="Q414" s="86"/>
      <c r="S414"/>
      <c r="AE414" s="133">
        <v>421</v>
      </c>
    </row>
    <row r="415" spans="16:31" x14ac:dyDescent="0.3">
      <c r="P415" s="86"/>
      <c r="Q415" s="86"/>
      <c r="S415"/>
      <c r="AE415" s="133">
        <v>422</v>
      </c>
    </row>
    <row r="416" spans="16:31" x14ac:dyDescent="0.3">
      <c r="P416" s="86"/>
      <c r="Q416" s="86"/>
      <c r="S416"/>
      <c r="AE416" s="133">
        <v>423</v>
      </c>
    </row>
    <row r="417" spans="16:31" x14ac:dyDescent="0.3">
      <c r="P417" s="86"/>
      <c r="Q417" s="86"/>
      <c r="S417"/>
      <c r="AE417" s="133">
        <v>424</v>
      </c>
    </row>
    <row r="418" spans="16:31" x14ac:dyDescent="0.3">
      <c r="P418" s="86"/>
      <c r="Q418" s="86"/>
      <c r="S418"/>
      <c r="AE418" s="133">
        <v>425</v>
      </c>
    </row>
    <row r="419" spans="16:31" x14ac:dyDescent="0.3">
      <c r="P419" s="86"/>
      <c r="Q419" s="86"/>
      <c r="S419"/>
      <c r="AE419" s="133">
        <v>426</v>
      </c>
    </row>
    <row r="420" spans="16:31" x14ac:dyDescent="0.3">
      <c r="P420" s="86"/>
      <c r="Q420" s="86"/>
      <c r="S420"/>
      <c r="AE420" s="133">
        <v>427</v>
      </c>
    </row>
    <row r="421" spans="16:31" x14ac:dyDescent="0.3">
      <c r="P421" s="86"/>
      <c r="Q421" s="86"/>
      <c r="S421"/>
      <c r="AE421" s="133">
        <v>428</v>
      </c>
    </row>
    <row r="422" spans="16:31" x14ac:dyDescent="0.3">
      <c r="P422" s="86"/>
      <c r="Q422" s="86"/>
      <c r="S422"/>
      <c r="AE422" s="133">
        <v>429</v>
      </c>
    </row>
    <row r="423" spans="16:31" x14ac:dyDescent="0.3">
      <c r="P423" s="86"/>
      <c r="Q423" s="86"/>
      <c r="S423"/>
      <c r="AE423" s="133">
        <v>430</v>
      </c>
    </row>
    <row r="424" spans="16:31" x14ac:dyDescent="0.3">
      <c r="P424" s="86"/>
      <c r="Q424" s="86"/>
      <c r="S424"/>
      <c r="AE424" s="133">
        <v>431</v>
      </c>
    </row>
    <row r="425" spans="16:31" x14ac:dyDescent="0.3">
      <c r="P425" s="86"/>
      <c r="Q425" s="86"/>
      <c r="S425"/>
      <c r="AE425" s="133">
        <v>432</v>
      </c>
    </row>
    <row r="426" spans="16:31" x14ac:dyDescent="0.3">
      <c r="P426" s="86"/>
      <c r="Q426" s="86"/>
      <c r="S426"/>
      <c r="AE426" s="133">
        <v>433</v>
      </c>
    </row>
    <row r="427" spans="16:31" x14ac:dyDescent="0.3">
      <c r="P427" s="86"/>
      <c r="Q427" s="86"/>
      <c r="S427"/>
      <c r="AE427" s="133">
        <v>434</v>
      </c>
    </row>
    <row r="428" spans="16:31" x14ac:dyDescent="0.3">
      <c r="P428" s="86"/>
      <c r="Q428" s="86"/>
      <c r="S428"/>
      <c r="AE428" s="133">
        <v>435</v>
      </c>
    </row>
    <row r="429" spans="16:31" x14ac:dyDescent="0.3">
      <c r="P429" s="86"/>
      <c r="Q429" s="86"/>
      <c r="S429"/>
      <c r="AE429" s="133">
        <v>436</v>
      </c>
    </row>
    <row r="430" spans="16:31" x14ac:dyDescent="0.3">
      <c r="P430" s="86"/>
      <c r="Q430" s="86"/>
      <c r="S430"/>
      <c r="AE430" s="133">
        <v>437</v>
      </c>
    </row>
    <row r="431" spans="16:31" x14ac:dyDescent="0.3">
      <c r="P431" s="86"/>
      <c r="Q431" s="86"/>
      <c r="S431"/>
      <c r="AE431" s="133">
        <v>438</v>
      </c>
    </row>
    <row r="432" spans="16:31" x14ac:dyDescent="0.3">
      <c r="P432" s="86"/>
      <c r="Q432" s="86"/>
      <c r="S432"/>
      <c r="AE432" s="133">
        <v>439</v>
      </c>
    </row>
    <row r="433" spans="16:31" x14ac:dyDescent="0.3">
      <c r="P433" s="86"/>
      <c r="Q433" s="86"/>
      <c r="S433"/>
      <c r="AE433" s="133">
        <v>440</v>
      </c>
    </row>
    <row r="434" spans="16:31" x14ac:dyDescent="0.3">
      <c r="P434" s="86"/>
      <c r="Q434" s="86"/>
      <c r="S434"/>
      <c r="AE434" s="133">
        <v>441</v>
      </c>
    </row>
    <row r="435" spans="16:31" x14ac:dyDescent="0.3">
      <c r="P435" s="86"/>
      <c r="Q435" s="86"/>
      <c r="S435"/>
      <c r="AE435" s="133">
        <v>442</v>
      </c>
    </row>
    <row r="436" spans="16:31" x14ac:dyDescent="0.3">
      <c r="P436" s="86"/>
      <c r="Q436" s="86"/>
      <c r="S436"/>
      <c r="AE436" s="133">
        <v>443</v>
      </c>
    </row>
    <row r="437" spans="16:31" x14ac:dyDescent="0.3">
      <c r="P437" s="86"/>
      <c r="Q437" s="86"/>
      <c r="S437"/>
      <c r="AE437" s="133">
        <v>444</v>
      </c>
    </row>
    <row r="438" spans="16:31" x14ac:dyDescent="0.3">
      <c r="P438" s="86"/>
      <c r="Q438" s="86"/>
      <c r="S438"/>
      <c r="AE438" s="133">
        <v>445</v>
      </c>
    </row>
    <row r="439" spans="16:31" x14ac:dyDescent="0.3">
      <c r="P439" s="86"/>
      <c r="Q439" s="86"/>
      <c r="S439"/>
      <c r="AE439" s="133">
        <v>446</v>
      </c>
    </row>
    <row r="440" spans="16:31" x14ac:dyDescent="0.3">
      <c r="P440" s="86"/>
      <c r="Q440" s="86"/>
      <c r="S440"/>
      <c r="AE440" s="133">
        <v>447</v>
      </c>
    </row>
    <row r="441" spans="16:31" x14ac:dyDescent="0.3">
      <c r="P441" s="86"/>
      <c r="Q441" s="86"/>
      <c r="S441"/>
      <c r="AE441" s="133">
        <v>448</v>
      </c>
    </row>
    <row r="442" spans="16:31" x14ac:dyDescent="0.3">
      <c r="P442" s="86"/>
      <c r="Q442" s="86"/>
      <c r="S442"/>
      <c r="AE442" s="133">
        <v>449</v>
      </c>
    </row>
    <row r="443" spans="16:31" x14ac:dyDescent="0.3">
      <c r="P443" s="86"/>
      <c r="Q443" s="86"/>
      <c r="S443"/>
      <c r="AE443" s="133">
        <v>450</v>
      </c>
    </row>
    <row r="444" spans="16:31" x14ac:dyDescent="0.3">
      <c r="P444" s="86"/>
      <c r="Q444" s="86"/>
      <c r="S444"/>
      <c r="AE444" s="133">
        <v>451</v>
      </c>
    </row>
    <row r="445" spans="16:31" x14ac:dyDescent="0.3">
      <c r="P445" s="86"/>
      <c r="Q445" s="86"/>
      <c r="S445"/>
      <c r="AE445" s="133">
        <v>452</v>
      </c>
    </row>
    <row r="446" spans="16:31" x14ac:dyDescent="0.3">
      <c r="P446" s="86"/>
      <c r="Q446" s="86"/>
      <c r="S446"/>
      <c r="AE446" s="133">
        <v>453</v>
      </c>
    </row>
    <row r="447" spans="16:31" x14ac:dyDescent="0.3">
      <c r="P447" s="86"/>
      <c r="Q447" s="86"/>
      <c r="S447"/>
      <c r="AE447" s="133">
        <v>454</v>
      </c>
    </row>
    <row r="448" spans="16:31" x14ac:dyDescent="0.3">
      <c r="P448" s="86"/>
      <c r="Q448" s="86"/>
      <c r="S448"/>
      <c r="AE448" s="133">
        <v>455</v>
      </c>
    </row>
    <row r="449" spans="16:31" x14ac:dyDescent="0.3">
      <c r="P449" s="86"/>
      <c r="Q449" s="86"/>
      <c r="S449"/>
      <c r="AE449" s="133">
        <v>456</v>
      </c>
    </row>
    <row r="450" spans="16:31" x14ac:dyDescent="0.3">
      <c r="P450" s="86"/>
      <c r="Q450" s="86"/>
      <c r="S450"/>
      <c r="AE450" s="133">
        <v>457</v>
      </c>
    </row>
    <row r="451" spans="16:31" x14ac:dyDescent="0.3">
      <c r="P451" s="86"/>
      <c r="Q451" s="86"/>
      <c r="S451"/>
      <c r="AE451" s="133">
        <v>458</v>
      </c>
    </row>
    <row r="452" spans="16:31" x14ac:dyDescent="0.3">
      <c r="P452" s="86"/>
      <c r="Q452" s="86"/>
      <c r="S452"/>
      <c r="AE452" s="133">
        <v>459</v>
      </c>
    </row>
    <row r="453" spans="16:31" x14ac:dyDescent="0.3">
      <c r="P453" s="86"/>
      <c r="Q453" s="86"/>
      <c r="S453"/>
      <c r="AE453" s="133">
        <v>460</v>
      </c>
    </row>
    <row r="454" spans="16:31" x14ac:dyDescent="0.3">
      <c r="P454" s="86"/>
      <c r="Q454" s="86"/>
      <c r="S454"/>
      <c r="AE454" s="133">
        <v>461</v>
      </c>
    </row>
    <row r="455" spans="16:31" x14ac:dyDescent="0.3">
      <c r="P455" s="86"/>
      <c r="Q455" s="86"/>
      <c r="S455"/>
      <c r="AE455" s="133">
        <v>462</v>
      </c>
    </row>
    <row r="456" spans="16:31" x14ac:dyDescent="0.3">
      <c r="P456" s="86"/>
      <c r="Q456" s="86"/>
      <c r="S456"/>
      <c r="AE456" s="133">
        <v>463</v>
      </c>
    </row>
    <row r="457" spans="16:31" x14ac:dyDescent="0.3">
      <c r="P457" s="86"/>
      <c r="Q457" s="86"/>
      <c r="S457"/>
      <c r="AE457" s="133">
        <v>464</v>
      </c>
    </row>
    <row r="458" spans="16:31" x14ac:dyDescent="0.3">
      <c r="P458" s="86"/>
      <c r="Q458" s="86"/>
      <c r="S458"/>
      <c r="AE458" s="133">
        <v>465</v>
      </c>
    </row>
    <row r="459" spans="16:31" x14ac:dyDescent="0.3">
      <c r="P459" s="86"/>
      <c r="Q459" s="86"/>
      <c r="S459"/>
      <c r="AE459" s="133">
        <v>466</v>
      </c>
    </row>
    <row r="460" spans="16:31" x14ac:dyDescent="0.3">
      <c r="P460" s="86"/>
      <c r="Q460" s="86"/>
      <c r="S460"/>
      <c r="AE460" s="133">
        <v>467</v>
      </c>
    </row>
    <row r="461" spans="16:31" x14ac:dyDescent="0.3">
      <c r="P461" s="86"/>
      <c r="Q461" s="86"/>
      <c r="S461"/>
      <c r="AE461" s="133">
        <v>468</v>
      </c>
    </row>
    <row r="462" spans="16:31" x14ac:dyDescent="0.3">
      <c r="P462" s="86"/>
      <c r="Q462" s="86"/>
      <c r="S462"/>
      <c r="AE462" s="133">
        <v>469</v>
      </c>
    </row>
    <row r="463" spans="16:31" x14ac:dyDescent="0.3">
      <c r="P463" s="86"/>
      <c r="Q463" s="86"/>
      <c r="S463"/>
      <c r="AE463" s="133">
        <v>470</v>
      </c>
    </row>
    <row r="464" spans="16:31" x14ac:dyDescent="0.3">
      <c r="P464" s="86"/>
      <c r="Q464" s="86"/>
      <c r="S464"/>
      <c r="AE464" s="133">
        <v>471</v>
      </c>
    </row>
    <row r="465" spans="19:31" x14ac:dyDescent="0.3">
      <c r="S465"/>
      <c r="AE465" s="133">
        <v>472</v>
      </c>
    </row>
    <row r="466" spans="19:31" x14ac:dyDescent="0.3">
      <c r="S466"/>
      <c r="AE466" s="133">
        <v>473</v>
      </c>
    </row>
    <row r="467" spans="19:31" x14ac:dyDescent="0.3">
      <c r="S467"/>
      <c r="AE467" s="133">
        <v>474</v>
      </c>
    </row>
    <row r="468" spans="19:31" x14ac:dyDescent="0.3">
      <c r="S468"/>
      <c r="AE468" s="133">
        <v>475</v>
      </c>
    </row>
    <row r="469" spans="19:31" x14ac:dyDescent="0.3">
      <c r="S469"/>
      <c r="AE469" s="133">
        <v>476</v>
      </c>
    </row>
    <row r="470" spans="19:31" x14ac:dyDescent="0.3">
      <c r="S470"/>
      <c r="AE470" s="133">
        <v>477</v>
      </c>
    </row>
    <row r="471" spans="19:31" x14ac:dyDescent="0.3">
      <c r="S471"/>
      <c r="AE471" s="133">
        <v>478</v>
      </c>
    </row>
    <row r="472" spans="19:31" x14ac:dyDescent="0.3">
      <c r="S472"/>
      <c r="AE472" s="133">
        <v>479</v>
      </c>
    </row>
    <row r="473" spans="19:31" x14ac:dyDescent="0.3">
      <c r="S473"/>
      <c r="AE473" s="133">
        <v>480</v>
      </c>
    </row>
    <row r="474" spans="19:31" x14ac:dyDescent="0.3">
      <c r="S474"/>
      <c r="AE474" s="133">
        <v>481</v>
      </c>
    </row>
    <row r="475" spans="19:31" x14ac:dyDescent="0.3">
      <c r="S475"/>
      <c r="AE475" s="133">
        <v>482</v>
      </c>
    </row>
    <row r="476" spans="19:31" x14ac:dyDescent="0.3">
      <c r="S476"/>
      <c r="AE476" s="133">
        <v>483</v>
      </c>
    </row>
    <row r="477" spans="19:31" x14ac:dyDescent="0.3">
      <c r="S477"/>
      <c r="AE477" s="133">
        <v>484</v>
      </c>
    </row>
    <row r="478" spans="19:31" x14ac:dyDescent="0.3">
      <c r="S478"/>
      <c r="AE478" s="133">
        <v>485</v>
      </c>
    </row>
    <row r="479" spans="19:31" x14ac:dyDescent="0.3">
      <c r="S479"/>
      <c r="AE479" s="133">
        <v>486</v>
      </c>
    </row>
    <row r="480" spans="19:31" x14ac:dyDescent="0.3">
      <c r="S480"/>
      <c r="AE480" s="133">
        <v>487</v>
      </c>
    </row>
    <row r="481" spans="19:31" x14ac:dyDescent="0.3">
      <c r="S481"/>
      <c r="AE481" s="133">
        <v>488</v>
      </c>
    </row>
    <row r="482" spans="19:31" x14ac:dyDescent="0.3">
      <c r="S482"/>
      <c r="AE482" s="133">
        <v>489</v>
      </c>
    </row>
    <row r="483" spans="19:31" x14ac:dyDescent="0.3">
      <c r="S483"/>
      <c r="AE483" s="133">
        <v>490</v>
      </c>
    </row>
    <row r="484" spans="19:31" x14ac:dyDescent="0.3">
      <c r="S484"/>
      <c r="AE484" s="133">
        <v>491</v>
      </c>
    </row>
    <row r="485" spans="19:31" x14ac:dyDescent="0.3">
      <c r="S485"/>
      <c r="AE485" s="133">
        <v>492</v>
      </c>
    </row>
    <row r="486" spans="19:31" x14ac:dyDescent="0.3">
      <c r="S486"/>
      <c r="AE486" s="133">
        <v>493</v>
      </c>
    </row>
    <row r="487" spans="19:31" x14ac:dyDescent="0.3">
      <c r="S487"/>
      <c r="AE487" s="133">
        <v>494</v>
      </c>
    </row>
    <row r="488" spans="19:31" x14ac:dyDescent="0.3">
      <c r="S488"/>
      <c r="AE488" s="133">
        <v>495</v>
      </c>
    </row>
    <row r="489" spans="19:31" x14ac:dyDescent="0.3">
      <c r="S489"/>
      <c r="AE489" s="133">
        <v>496</v>
      </c>
    </row>
    <row r="490" spans="19:31" x14ac:dyDescent="0.3">
      <c r="S490"/>
      <c r="AE490" s="133">
        <v>497</v>
      </c>
    </row>
    <row r="491" spans="19:31" x14ac:dyDescent="0.3">
      <c r="S491"/>
      <c r="AE491" s="133">
        <v>498</v>
      </c>
    </row>
    <row r="492" spans="19:31" x14ac:dyDescent="0.3">
      <c r="S492"/>
      <c r="AE492" s="133">
        <v>499</v>
      </c>
    </row>
    <row r="493" spans="19:31" x14ac:dyDescent="0.3">
      <c r="S493"/>
      <c r="AE493" s="133">
        <v>500</v>
      </c>
    </row>
    <row r="494" spans="19:31" x14ac:dyDescent="0.3">
      <c r="S494"/>
      <c r="AE494" s="133">
        <v>501</v>
      </c>
    </row>
    <row r="495" spans="19:31" x14ac:dyDescent="0.3">
      <c r="S495"/>
      <c r="AE495" s="133">
        <v>502</v>
      </c>
    </row>
    <row r="496" spans="19:31" x14ac:dyDescent="0.3">
      <c r="S496"/>
      <c r="AE496" s="133">
        <v>503</v>
      </c>
    </row>
    <row r="497" spans="19:31" x14ac:dyDescent="0.3">
      <c r="S497"/>
      <c r="AE497" s="133">
        <v>504</v>
      </c>
    </row>
    <row r="498" spans="19:31" x14ac:dyDescent="0.3">
      <c r="S498"/>
      <c r="AE498" s="133">
        <v>505</v>
      </c>
    </row>
    <row r="499" spans="19:31" x14ac:dyDescent="0.3">
      <c r="S499"/>
      <c r="AE499" s="133">
        <v>506</v>
      </c>
    </row>
    <row r="500" spans="19:31" x14ac:dyDescent="0.3">
      <c r="S500"/>
      <c r="AE500" s="133">
        <v>507</v>
      </c>
    </row>
    <row r="501" spans="19:31" x14ac:dyDescent="0.3">
      <c r="S501"/>
      <c r="AE501" s="133">
        <v>508</v>
      </c>
    </row>
    <row r="502" spans="19:31" x14ac:dyDescent="0.3">
      <c r="S502"/>
      <c r="AE502" s="133">
        <v>509</v>
      </c>
    </row>
    <row r="503" spans="19:31" x14ac:dyDescent="0.3">
      <c r="S503"/>
      <c r="AE503" s="133">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row r="555" spans="19:19" x14ac:dyDescent="0.3">
      <c r="S555"/>
    </row>
  </sheetData>
  <sortState xmlns:xlrd2="http://schemas.microsoft.com/office/spreadsheetml/2017/richdata2" ref="J141:L143">
    <sortCondition ref="J141:J143"/>
  </sortState>
  <conditionalFormatting sqref="O44:O1048576 O1:O40">
    <cfRule type="duplicateValues" dxfId="64" priority="4"/>
  </conditionalFormatting>
  <conditionalFormatting sqref="O41:O43">
    <cfRule type="duplicateValues" dxfId="63" priority="3"/>
  </conditionalFormatting>
  <conditionalFormatting sqref="I134">
    <cfRule type="duplicateValues" dxfId="62" priority="2"/>
  </conditionalFormatting>
  <conditionalFormatting sqref="S556:S1048576 S3:S234 S1">
    <cfRule type="duplicateValues" dxfId="61" priority="1"/>
  </conditionalFormatting>
  <conditionalFormatting sqref="J1:J1048576">
    <cfRule type="duplicateValues" dxfId="60" priority="122"/>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E1" zoomScale="80" zoomScaleNormal="80" workbookViewId="0">
      <pane ySplit="10" topLeftCell="A56" activePane="bottomLeft" state="frozen"/>
      <selection pane="bottomLeft" activeCell="K64" sqref="K64"/>
    </sheetView>
  </sheetViews>
  <sheetFormatPr defaultColWidth="9.21875" defaultRowHeight="14.4" x14ac:dyDescent="0.3"/>
  <cols>
    <col min="1" max="1" width="9.21875" style="42" hidden="1" customWidth="1"/>
    <col min="2" max="4" width="21.21875" style="131" hidden="1" customWidth="1"/>
    <col min="5" max="5" width="11.21875" style="48" customWidth="1"/>
    <col min="6" max="6" width="18.21875" style="48" customWidth="1"/>
    <col min="7" max="7" width="24.21875" style="48" customWidth="1"/>
    <col min="8" max="8" width="17.77734375" style="48" customWidth="1"/>
    <col min="9" max="9" width="39" style="48" customWidth="1"/>
    <col min="10" max="10" width="36.5546875" style="50" customWidth="1"/>
    <col min="11" max="11" width="33.21875" style="50" customWidth="1"/>
    <col min="12" max="12" width="10.5546875" style="274" customWidth="1"/>
    <col min="13" max="13" width="11.77734375" style="65" customWidth="1"/>
    <col min="14" max="14" width="13.21875" style="274" customWidth="1"/>
    <col min="15" max="15" width="14.44140625" style="65" customWidth="1"/>
    <col min="16" max="16" width="11.5546875" style="274" bestFit="1" customWidth="1"/>
    <col min="17" max="17" width="21" style="48" customWidth="1"/>
    <col min="18" max="18" width="20.77734375" style="48" customWidth="1"/>
    <col min="19" max="19" width="45.21875" style="48" customWidth="1"/>
    <col min="20" max="20" width="67.21875" style="48" customWidth="1"/>
    <col min="21" max="21" width="48.77734375" style="48" customWidth="1"/>
    <col min="22" max="22" width="27.44140625" style="48" customWidth="1"/>
    <col min="23" max="23" width="2.5546875" style="121" customWidth="1"/>
    <col min="24" max="24" width="25" style="76" bestFit="1" customWidth="1"/>
    <col min="25" max="25" width="16.21875" style="42" customWidth="1"/>
    <col min="26" max="26" width="9.21875" style="43"/>
    <col min="27" max="27" width="10.5546875" style="42" customWidth="1"/>
    <col min="28" max="28" width="14" style="43" customWidth="1"/>
    <col min="29" max="30" width="12.44140625" style="73" customWidth="1"/>
    <col min="31" max="31" width="9.21875" style="42"/>
    <col min="32" max="32" width="12.77734375" style="74" customWidth="1"/>
    <col min="33" max="34" width="47.77734375" style="74" bestFit="1" customWidth="1"/>
    <col min="35" max="40" width="9.21875" style="74"/>
    <col min="41" max="42" width="3.44140625" style="74" customWidth="1"/>
    <col min="43" max="43" width="2.5546875" style="74" customWidth="1"/>
    <col min="44" max="44" width="41.21875" style="74" customWidth="1"/>
    <col min="45" max="45" width="11.21875" style="80" bestFit="1" customWidth="1"/>
    <col min="46" max="46" width="11.77734375" style="74" bestFit="1" customWidth="1"/>
    <col min="47" max="47" width="2.5546875" style="74" customWidth="1"/>
    <col min="48" max="48" width="41.21875" style="74" customWidth="1"/>
    <col min="49" max="49" width="9.77734375" style="74" bestFit="1" customWidth="1"/>
    <col min="50" max="63" width="9.21875" style="42"/>
    <col min="64" max="64" width="9.21875" style="74"/>
    <col min="65" max="65" width="9.21875" style="42"/>
    <col min="66" max="78" width="9.21875" style="73"/>
    <col min="79" max="114" width="9.21875" style="42"/>
    <col min="115" max="116" width="9.21875" style="43"/>
    <col min="117" max="16384" width="9.21875" style="42"/>
  </cols>
  <sheetData>
    <row r="1" spans="1:116" x14ac:dyDescent="0.3">
      <c r="B1" s="129"/>
      <c r="C1" s="129"/>
      <c r="D1" s="129"/>
      <c r="E1" s="44"/>
      <c r="F1" s="45"/>
      <c r="G1" s="45"/>
      <c r="H1" s="44"/>
      <c r="I1" s="44"/>
      <c r="J1" s="49"/>
      <c r="K1" s="49"/>
      <c r="L1" s="45"/>
      <c r="M1" s="62"/>
      <c r="N1" s="46"/>
      <c r="O1" s="63"/>
      <c r="P1" s="272"/>
      <c r="Q1" s="51"/>
      <c r="R1" s="51"/>
      <c r="S1" s="51"/>
      <c r="T1" s="51"/>
      <c r="U1" s="51"/>
      <c r="V1" s="52"/>
      <c r="W1" s="115"/>
      <c r="X1" s="77"/>
      <c r="Y1" s="77"/>
      <c r="Z1" s="97"/>
      <c r="AA1" s="78"/>
      <c r="AB1" s="98"/>
      <c r="AC1" s="77"/>
      <c r="AD1" s="77"/>
      <c r="AE1" s="78"/>
      <c r="AF1" s="79"/>
      <c r="AG1" s="79"/>
      <c r="AH1" s="79"/>
      <c r="AI1" s="79"/>
      <c r="AJ1" s="79"/>
      <c r="AK1" s="79"/>
      <c r="AL1" s="79"/>
      <c r="AM1" s="79"/>
      <c r="AN1" s="79"/>
    </row>
    <row r="2" spans="1:116" ht="23.4" x14ac:dyDescent="0.45">
      <c r="B2" s="129"/>
      <c r="C2" s="129"/>
      <c r="D2" s="129"/>
      <c r="E2" s="45"/>
      <c r="F2" s="44"/>
      <c r="G2" s="45"/>
      <c r="H2" s="45"/>
      <c r="I2" s="45"/>
      <c r="J2" s="369" t="s">
        <v>144</v>
      </c>
      <c r="K2" s="370"/>
      <c r="L2" s="370"/>
      <c r="M2" s="370"/>
      <c r="N2" s="370"/>
      <c r="O2" s="370"/>
      <c r="P2" s="371"/>
      <c r="Q2" s="51"/>
      <c r="R2" s="51"/>
      <c r="S2" s="51"/>
      <c r="T2" s="51"/>
      <c r="U2" s="51"/>
      <c r="V2" s="53"/>
      <c r="W2" s="116"/>
      <c r="X2" s="77"/>
      <c r="Y2" s="77"/>
      <c r="Z2" s="97"/>
      <c r="AA2" s="78"/>
      <c r="AB2" s="97"/>
      <c r="AC2" s="77"/>
      <c r="AD2" s="77"/>
      <c r="AE2" s="78"/>
      <c r="AF2" s="79"/>
      <c r="AG2" s="79"/>
      <c r="AH2" s="79"/>
      <c r="AI2" s="79"/>
      <c r="AJ2" s="79"/>
      <c r="AK2" s="79"/>
      <c r="AL2" s="79"/>
      <c r="AM2" s="79"/>
    </row>
    <row r="3" spans="1:116" ht="21" x14ac:dyDescent="0.35">
      <c r="B3" s="129"/>
      <c r="C3" s="129"/>
      <c r="D3" s="129"/>
      <c r="E3" s="45"/>
      <c r="F3" s="44"/>
      <c r="G3" s="45"/>
      <c r="H3" s="45"/>
      <c r="I3" s="45"/>
      <c r="J3" s="372">
        <v>45536</v>
      </c>
      <c r="K3" s="373"/>
      <c r="L3" s="373"/>
      <c r="M3" s="373"/>
      <c r="N3" s="373"/>
      <c r="O3" s="373"/>
      <c r="P3" s="374"/>
      <c r="Q3" s="51"/>
      <c r="R3" s="51"/>
      <c r="S3" s="51"/>
      <c r="T3" s="51"/>
      <c r="U3" s="51"/>
      <c r="V3" s="54"/>
      <c r="W3" s="117"/>
      <c r="X3" s="77"/>
      <c r="Y3" s="77"/>
      <c r="Z3" s="97"/>
      <c r="AA3" s="78"/>
      <c r="AB3" s="97"/>
      <c r="AC3" s="77"/>
      <c r="AD3" s="77"/>
      <c r="AE3" s="78"/>
      <c r="AF3" s="79"/>
      <c r="AG3" s="79"/>
      <c r="AH3" s="79"/>
      <c r="AI3" s="79"/>
      <c r="AJ3" s="79"/>
      <c r="AK3" s="79"/>
      <c r="AL3" s="79"/>
      <c r="AM3" s="79"/>
    </row>
    <row r="4" spans="1:116" ht="18.75" customHeight="1" x14ac:dyDescent="0.35">
      <c r="B4" s="129"/>
      <c r="C4" s="129"/>
      <c r="D4" s="129"/>
      <c r="E4" s="45"/>
      <c r="F4" s="44"/>
      <c r="G4" s="45"/>
      <c r="H4" s="45"/>
      <c r="I4" s="45"/>
      <c r="J4" s="375" t="s">
        <v>0</v>
      </c>
      <c r="K4" s="376"/>
      <c r="L4" s="391"/>
      <c r="M4" s="392"/>
      <c r="N4" s="392"/>
      <c r="O4" s="392"/>
      <c r="P4" s="393"/>
      <c r="Q4" s="51"/>
      <c r="R4" s="51"/>
      <c r="S4" s="51"/>
      <c r="T4" s="51"/>
      <c r="U4" s="51"/>
      <c r="V4" s="54"/>
      <c r="W4" s="117"/>
      <c r="X4" s="77"/>
      <c r="Y4" s="77"/>
      <c r="Z4" s="97"/>
      <c r="AA4" s="78"/>
      <c r="AB4" s="97"/>
      <c r="AC4" s="77"/>
      <c r="AD4" s="77"/>
      <c r="AE4" s="78"/>
      <c r="AF4" s="79"/>
      <c r="AG4" s="79"/>
      <c r="AH4" s="79"/>
      <c r="AI4" s="79"/>
      <c r="AJ4" s="79"/>
      <c r="AK4" s="79"/>
      <c r="AL4" s="79"/>
      <c r="AM4" s="79"/>
    </row>
    <row r="5" spans="1:116" ht="18.75" customHeight="1" x14ac:dyDescent="0.35">
      <c r="B5" s="129"/>
      <c r="C5" s="129"/>
      <c r="D5" s="129"/>
      <c r="E5" s="45"/>
      <c r="F5" s="44"/>
      <c r="G5" s="45"/>
      <c r="H5" s="45"/>
      <c r="I5" s="45"/>
      <c r="J5" s="375"/>
      <c r="K5" s="376"/>
      <c r="L5" s="394"/>
      <c r="M5" s="392"/>
      <c r="N5" s="392"/>
      <c r="O5" s="392"/>
      <c r="P5" s="393"/>
      <c r="Q5" s="51"/>
      <c r="R5" s="51"/>
      <c r="S5" s="51"/>
      <c r="T5" s="51"/>
      <c r="U5" s="45"/>
      <c r="V5" s="54"/>
      <c r="W5" s="117"/>
      <c r="X5" s="77"/>
      <c r="Y5" s="77"/>
      <c r="Z5" s="97"/>
      <c r="AA5" s="78"/>
      <c r="AB5" s="97"/>
      <c r="AC5" s="77"/>
      <c r="AD5" s="77"/>
      <c r="AE5" s="78"/>
      <c r="AF5" s="79"/>
      <c r="AG5" s="79"/>
      <c r="AH5" s="79"/>
      <c r="AI5" s="79"/>
      <c r="AJ5" s="79"/>
      <c r="AK5" s="79"/>
      <c r="AL5" s="79"/>
      <c r="AM5" s="79"/>
    </row>
    <row r="6" spans="1:116" ht="19.5" customHeight="1" x14ac:dyDescent="0.35">
      <c r="B6" s="129"/>
      <c r="C6" s="129"/>
      <c r="D6" s="129"/>
      <c r="E6" s="45"/>
      <c r="F6" s="44"/>
      <c r="G6" s="45"/>
      <c r="H6" s="45"/>
      <c r="I6" s="45"/>
      <c r="J6" s="377" t="s">
        <v>1</v>
      </c>
      <c r="K6" s="378"/>
      <c r="L6" s="381">
        <f>SUM(L10:L509)</f>
        <v>0</v>
      </c>
      <c r="M6" s="382"/>
      <c r="N6" s="385" t="s">
        <v>2</v>
      </c>
      <c r="O6" s="387">
        <f>SUM(O10:O509)</f>
        <v>0</v>
      </c>
      <c r="P6" s="388"/>
      <c r="Q6" s="51"/>
      <c r="R6" s="51"/>
      <c r="S6" s="51"/>
      <c r="T6" s="51"/>
      <c r="U6" s="45"/>
      <c r="V6" s="54"/>
      <c r="W6" s="117"/>
      <c r="X6" s="77"/>
      <c r="Y6" s="77"/>
      <c r="Z6" s="97"/>
      <c r="AA6" s="78"/>
      <c r="AB6" s="97"/>
      <c r="AC6" s="77"/>
      <c r="AD6" s="77"/>
      <c r="AE6" s="78"/>
      <c r="AF6" s="79"/>
      <c r="AG6" s="79"/>
      <c r="AH6" s="79"/>
      <c r="AI6" s="79"/>
      <c r="AJ6" s="79"/>
      <c r="AK6" s="79"/>
      <c r="AL6" s="79"/>
      <c r="AM6" s="79"/>
    </row>
    <row r="7" spans="1:116" ht="19.5" customHeight="1" x14ac:dyDescent="0.35">
      <c r="B7" s="129"/>
      <c r="C7" s="129"/>
      <c r="D7" s="129"/>
      <c r="E7" s="45"/>
      <c r="F7" s="44"/>
      <c r="G7" s="45"/>
      <c r="H7" s="45"/>
      <c r="I7" s="45"/>
      <c r="J7" s="379"/>
      <c r="K7" s="380"/>
      <c r="L7" s="383"/>
      <c r="M7" s="384"/>
      <c r="N7" s="386"/>
      <c r="O7" s="389"/>
      <c r="P7" s="390"/>
      <c r="Q7" s="51"/>
      <c r="R7" s="51"/>
      <c r="S7" s="51"/>
      <c r="T7" s="51"/>
      <c r="U7" s="45"/>
      <c r="V7" s="54"/>
      <c r="W7" s="117"/>
      <c r="X7" s="77"/>
      <c r="Y7" s="77"/>
      <c r="Z7" s="97"/>
      <c r="AA7" s="78"/>
      <c r="AB7" s="98"/>
      <c r="AC7" s="77"/>
      <c r="AD7" s="77"/>
      <c r="AE7" s="78"/>
      <c r="AF7" s="79"/>
      <c r="AG7" s="79"/>
      <c r="AH7" s="79"/>
      <c r="AI7" s="79"/>
      <c r="AJ7" s="79"/>
      <c r="AK7" s="79"/>
      <c r="AL7" s="79"/>
      <c r="AM7" s="79"/>
      <c r="AN7" s="79"/>
    </row>
    <row r="8" spans="1:116" x14ac:dyDescent="0.3">
      <c r="B8" s="129"/>
      <c r="C8" s="129"/>
      <c r="D8" s="129"/>
      <c r="E8" s="44"/>
      <c r="F8" s="45"/>
      <c r="G8" s="45"/>
      <c r="H8" s="44"/>
      <c r="I8" s="44"/>
      <c r="J8" s="49"/>
      <c r="K8" s="49"/>
      <c r="L8" s="45"/>
      <c r="M8" s="62"/>
      <c r="N8" s="55"/>
      <c r="O8" s="63"/>
      <c r="P8" s="272"/>
      <c r="Q8" s="51"/>
      <c r="R8" s="51"/>
      <c r="S8" s="51"/>
      <c r="T8" s="51"/>
      <c r="U8" s="56"/>
      <c r="V8" s="52"/>
      <c r="W8" s="115"/>
      <c r="X8" s="113"/>
      <c r="Y8" s="113"/>
      <c r="AA8" s="113"/>
      <c r="AB8" s="113"/>
      <c r="AC8" s="113"/>
      <c r="AD8" s="113"/>
      <c r="AE8" s="113"/>
      <c r="AF8" s="79"/>
      <c r="AG8" s="79"/>
      <c r="AH8" s="79"/>
      <c r="AI8" s="79"/>
      <c r="AJ8" s="79"/>
      <c r="AK8" s="79"/>
      <c r="AL8" s="79"/>
      <c r="AM8" s="79"/>
      <c r="AN8" s="79"/>
    </row>
    <row r="9" spans="1:116" ht="18" x14ac:dyDescent="0.35">
      <c r="B9" s="129"/>
      <c r="C9" s="129"/>
      <c r="D9" s="129"/>
      <c r="E9" s="362" t="s">
        <v>258</v>
      </c>
      <c r="F9" s="363"/>
      <c r="G9" s="363"/>
      <c r="H9" s="364"/>
      <c r="I9" s="269" t="s">
        <v>479</v>
      </c>
      <c r="J9" s="271"/>
      <c r="K9" s="270"/>
      <c r="L9" s="269" t="s">
        <v>259</v>
      </c>
      <c r="M9" s="270"/>
      <c r="N9" s="270"/>
      <c r="O9" s="270"/>
      <c r="P9" s="271"/>
      <c r="Q9" s="222" t="s">
        <v>441</v>
      </c>
      <c r="R9" s="366" t="s">
        <v>260</v>
      </c>
      <c r="S9" s="367"/>
      <c r="T9" s="367"/>
      <c r="U9" s="368"/>
      <c r="V9" s="267" t="s">
        <v>277</v>
      </c>
      <c r="W9" s="118"/>
      <c r="X9" s="365" t="s">
        <v>257</v>
      </c>
      <c r="Y9" s="365"/>
      <c r="Z9" s="365"/>
      <c r="AA9" s="365"/>
      <c r="AB9" s="365"/>
      <c r="AC9" s="365"/>
      <c r="AD9" s="365"/>
      <c r="AE9" s="365"/>
      <c r="AF9" s="79"/>
      <c r="AG9" s="79"/>
      <c r="AH9" s="79"/>
      <c r="AI9" s="79"/>
      <c r="AJ9" s="79"/>
      <c r="AK9" s="79"/>
      <c r="AL9" s="79"/>
      <c r="AM9" s="79"/>
      <c r="AN9" s="79"/>
    </row>
    <row r="10" spans="1:116" s="206" customFormat="1" ht="66" customHeight="1" thickBot="1" x14ac:dyDescent="0.35">
      <c r="A10" s="197" t="s">
        <v>384</v>
      </c>
      <c r="B10" s="198" t="s">
        <v>388</v>
      </c>
      <c r="C10" s="198" t="s">
        <v>389</v>
      </c>
      <c r="D10" s="198" t="s">
        <v>390</v>
      </c>
      <c r="E10" s="223" t="s">
        <v>5</v>
      </c>
      <c r="F10" s="223" t="s">
        <v>6</v>
      </c>
      <c r="G10" s="223" t="s">
        <v>7</v>
      </c>
      <c r="H10" s="224" t="s">
        <v>143</v>
      </c>
      <c r="I10" s="224" t="s">
        <v>9</v>
      </c>
      <c r="J10" s="225" t="s">
        <v>10</v>
      </c>
      <c r="K10" s="225" t="s">
        <v>700</v>
      </c>
      <c r="L10" s="226" t="s">
        <v>1</v>
      </c>
      <c r="M10" s="227" t="s">
        <v>11</v>
      </c>
      <c r="N10" s="228" t="s">
        <v>12</v>
      </c>
      <c r="O10" s="227" t="s">
        <v>13</v>
      </c>
      <c r="P10" s="229" t="s">
        <v>14</v>
      </c>
      <c r="Q10" s="230" t="s">
        <v>442</v>
      </c>
      <c r="R10" s="231" t="s">
        <v>501</v>
      </c>
      <c r="S10" s="231" t="s">
        <v>237</v>
      </c>
      <c r="T10" s="232" t="s">
        <v>239</v>
      </c>
      <c r="U10" s="231" t="s">
        <v>238</v>
      </c>
      <c r="V10" s="233" t="s">
        <v>18</v>
      </c>
      <c r="W10" s="119"/>
      <c r="X10" s="199" t="s">
        <v>262</v>
      </c>
      <c r="Y10" s="200" t="s">
        <v>287</v>
      </c>
      <c r="Z10" s="200" t="s">
        <v>252</v>
      </c>
      <c r="AA10" s="201" t="s">
        <v>256</v>
      </c>
      <c r="AB10" s="202" t="s">
        <v>254</v>
      </c>
      <c r="AC10" s="200" t="s">
        <v>255</v>
      </c>
      <c r="AD10" s="200" t="s">
        <v>238</v>
      </c>
      <c r="AE10" s="200" t="s">
        <v>253</v>
      </c>
      <c r="AF10" s="203"/>
      <c r="AG10" s="203"/>
      <c r="AH10" s="203"/>
      <c r="AI10" s="203"/>
      <c r="AJ10" s="203"/>
      <c r="AK10" s="203"/>
      <c r="AL10" s="203"/>
      <c r="AM10" s="203"/>
      <c r="AN10" s="203"/>
      <c r="AO10" s="204"/>
      <c r="AP10" s="204"/>
      <c r="AQ10" s="204"/>
      <c r="AR10" s="204"/>
      <c r="AS10" s="205"/>
      <c r="AT10" s="204"/>
      <c r="AU10" s="204"/>
      <c r="AV10" s="204"/>
      <c r="AW10" s="204"/>
      <c r="BL10" s="204"/>
      <c r="BN10" s="207" t="s">
        <v>5</v>
      </c>
      <c r="BO10" s="207" t="s">
        <v>6</v>
      </c>
      <c r="BP10" s="207" t="s">
        <v>7</v>
      </c>
      <c r="BQ10" s="207" t="s">
        <v>143</v>
      </c>
      <c r="BR10" s="207" t="s">
        <v>9</v>
      </c>
      <c r="BS10" s="207" t="s">
        <v>10</v>
      </c>
      <c r="BT10" s="207" t="s">
        <v>1</v>
      </c>
      <c r="BU10" s="207" t="s">
        <v>11</v>
      </c>
      <c r="BV10" s="207" t="s">
        <v>12</v>
      </c>
      <c r="BW10" s="207" t="s">
        <v>13</v>
      </c>
      <c r="BX10" s="207" t="s">
        <v>14</v>
      </c>
      <c r="BY10" s="207" t="s">
        <v>142</v>
      </c>
      <c r="BZ10" s="207" t="s">
        <v>18</v>
      </c>
      <c r="CA10" s="208"/>
      <c r="CN10" s="206" t="s">
        <v>5</v>
      </c>
      <c r="CO10" s="206" t="s">
        <v>6</v>
      </c>
      <c r="CP10" s="206" t="s">
        <v>7</v>
      </c>
      <c r="CQ10" s="206" t="s">
        <v>143</v>
      </c>
      <c r="CR10" s="206" t="s">
        <v>9</v>
      </c>
      <c r="CS10" s="206" t="s">
        <v>10</v>
      </c>
      <c r="CT10" s="206" t="s">
        <v>1</v>
      </c>
      <c r="CU10" s="206" t="s">
        <v>11</v>
      </c>
      <c r="CV10" s="206" t="s">
        <v>12</v>
      </c>
      <c r="CW10" s="206" t="s">
        <v>13</v>
      </c>
      <c r="CX10" s="206" t="s">
        <v>14</v>
      </c>
      <c r="CY10" s="206" t="s">
        <v>142</v>
      </c>
      <c r="CZ10" s="206" t="s">
        <v>18</v>
      </c>
      <c r="DK10" s="209"/>
      <c r="DL10" s="209"/>
    </row>
    <row r="11" spans="1:116" ht="20.100000000000001" customHeight="1" x14ac:dyDescent="0.3">
      <c r="A11" s="90">
        <f>ROW()</f>
        <v>11</v>
      </c>
      <c r="B11" s="139">
        <f>IF(H11&gt;0,1,0)</f>
        <v>0</v>
      </c>
      <c r="C11" s="139" t="str">
        <f t="shared" ref="C11:C74" si="0">IF(R11="Yes",B11,"")</f>
        <v/>
      </c>
      <c r="D11" s="139" t="str">
        <f>IF(C11="","",COUNTIFS(C$11:C11,"&gt;0"))</f>
        <v/>
      </c>
      <c r="E11" s="57"/>
      <c r="F11" s="58"/>
      <c r="G11" s="58"/>
      <c r="H11" s="57"/>
      <c r="I11" s="180"/>
      <c r="J11" s="68"/>
      <c r="K11" s="277"/>
      <c r="L11" s="275">
        <v>0</v>
      </c>
      <c r="M11" s="183" t="str">
        <f>IFERROR(VLOOKUP(J11,Lists!J$4:K$723,2,FALSE),"")</f>
        <v/>
      </c>
      <c r="N11" s="70" t="str">
        <f>IFERROR(VLOOKUP(J11,Lists!J$4:L$723,3,FALSE),"")</f>
        <v/>
      </c>
      <c r="O11" s="69" t="str">
        <f t="shared" ref="O11:O42" si="1">IF(L11&gt;0,L11*M11,"")</f>
        <v/>
      </c>
      <c r="P11" s="66"/>
      <c r="Q11" s="181"/>
      <c r="R11" s="94"/>
      <c r="S11" s="102"/>
      <c r="T11" s="103"/>
      <c r="U11" s="94"/>
      <c r="V11" s="101"/>
      <c r="W11" s="114"/>
      <c r="X11" s="85" t="str">
        <f>IFERROR(VLOOKUP(I11,Lists!A$4:B$11,2,FALSE),"")</f>
        <v/>
      </c>
      <c r="Y11" s="85" t="str">
        <f>IFERROR(VLOOKUP(#REF!,Lists!A$12:B$45,2,FALSE),"")</f>
        <v/>
      </c>
      <c r="Z11" s="90" t="str">
        <f t="shared" ref="Z11:Z74" si="2">IF(L11&lt;&gt;0,IF(P11="","P",""),"")</f>
        <v/>
      </c>
      <c r="AA11" s="100" t="str">
        <f t="shared" ref="AA11:AA74" si="3">IF(L11&lt;&gt;0,IF(P11&lt;&gt;0,IF(R11="","P",""),"P"),"")</f>
        <v/>
      </c>
      <c r="AB11" s="100" t="str">
        <f>IF(L11&lt;&gt;0,IF(R11="Yes",IF(#REF!="","P",""),""),"")</f>
        <v/>
      </c>
      <c r="AC11" s="100" t="str">
        <f t="shared" ref="AC11:AC74" si="4">IF(L11&lt;&gt;0,IF(R11="Yes",IF(S11="","P",""),""),"")</f>
        <v/>
      </c>
      <c r="AD11" s="100" t="str">
        <f t="shared" ref="AD11:AD74" si="5">IF(L11&lt;&gt;0,IF(R11="Yes",IF(U11="","P",""),""),"")</f>
        <v/>
      </c>
      <c r="AE11" s="100" t="str">
        <f t="shared" ref="AE11:AE74" si="6">IF(L11&lt;&gt;0,IF(S11="No - Never began",IF(T11="","P",""),""),"")</f>
        <v/>
      </c>
      <c r="AH11" s="81"/>
      <c r="AI11" s="81"/>
      <c r="AK11" s="81"/>
      <c r="AL11" s="81"/>
      <c r="AM11" s="81"/>
      <c r="BN11" s="73" t="str">
        <f t="shared" ref="BN11:BN74" si="7">IF($P11&gt;0,IF(E11="","P",""),"")</f>
        <v/>
      </c>
      <c r="BO11" s="73" t="str">
        <f t="shared" ref="BO11:BO74" si="8">IF($P11&gt;0,IF(F11="","P",""),"")</f>
        <v/>
      </c>
      <c r="BP11" s="73" t="str">
        <f t="shared" ref="BP11:BP74" si="9">IF($P11&gt;0,IF(G11="","P",""),"")</f>
        <v/>
      </c>
      <c r="BQ11" s="73" t="str">
        <f t="shared" ref="BQ11:BQ74" si="10">IF($P11&gt;0,IF(H11="","P",""),"")</f>
        <v/>
      </c>
      <c r="BT11" s="73" t="str">
        <f t="shared" ref="BT11:BT74" si="11">IF($P11&gt;0,IF(L11=0,"P",""),"")</f>
        <v/>
      </c>
    </row>
    <row r="12" spans="1:116" ht="20.100000000000001" customHeight="1" x14ac:dyDescent="0.3">
      <c r="A12" s="90">
        <f>ROW()</f>
        <v>12</v>
      </c>
      <c r="B12" s="139" t="str">
        <f t="shared" ref="B12:B75" si="12">IF(H12&gt;0,IF(H12&amp;J12=H11&amp;J11,B11,B11+1),"")</f>
        <v/>
      </c>
      <c r="C12" s="139" t="str">
        <f t="shared" si="0"/>
        <v/>
      </c>
      <c r="D12" s="139" t="str">
        <f>IF(C12="","",COUNTIFS(C$11:C12,"&gt;0"))</f>
        <v/>
      </c>
      <c r="E12" s="57"/>
      <c r="F12" s="58"/>
      <c r="G12" s="58"/>
      <c r="H12" s="57"/>
      <c r="I12" s="180"/>
      <c r="J12" s="68"/>
      <c r="K12" s="277"/>
      <c r="L12" s="275">
        <v>0</v>
      </c>
      <c r="M12" s="183" t="str">
        <f>IFERROR(VLOOKUP(J12,Lists!J$4:K$723,2,FALSE),"")</f>
        <v/>
      </c>
      <c r="N12" s="70" t="str">
        <f>IFERROR(VLOOKUP(J12,Lists!J$4:L$723,3,FALSE),"")</f>
        <v/>
      </c>
      <c r="O12" s="71" t="str">
        <f t="shared" si="1"/>
        <v/>
      </c>
      <c r="P12" s="66"/>
      <c r="Q12" s="181"/>
      <c r="R12" s="94"/>
      <c r="S12" s="102"/>
      <c r="T12" s="103"/>
      <c r="U12" s="94"/>
      <c r="V12" s="104"/>
      <c r="W12" s="114"/>
      <c r="X12" s="85" t="str">
        <f>IFERROR(VLOOKUP(I12,Lists!A$4:B$11,2,FALSE),"")</f>
        <v/>
      </c>
      <c r="Y12" s="85"/>
      <c r="Z12" s="90" t="str">
        <f t="shared" si="2"/>
        <v/>
      </c>
      <c r="AA12" s="100" t="str">
        <f t="shared" si="3"/>
        <v/>
      </c>
      <c r="AB12" s="100" t="str">
        <f>IF(L12&lt;&gt;0,IF(R12="Yes",IF(#REF!="","P",""),""),"")</f>
        <v/>
      </c>
      <c r="AC12" s="100" t="str">
        <f t="shared" si="4"/>
        <v/>
      </c>
      <c r="AD12" s="100" t="str">
        <f t="shared" si="5"/>
        <v/>
      </c>
      <c r="AE12" s="100" t="str">
        <f t="shared" si="6"/>
        <v/>
      </c>
      <c r="AI12" s="81"/>
      <c r="AK12" s="81"/>
      <c r="AL12" s="81"/>
      <c r="AM12" s="81"/>
      <c r="BN12" s="73" t="str">
        <f t="shared" si="7"/>
        <v/>
      </c>
      <c r="BO12" s="73" t="str">
        <f t="shared" si="8"/>
        <v/>
      </c>
      <c r="BP12" s="73" t="str">
        <f t="shared" si="9"/>
        <v/>
      </c>
      <c r="BQ12" s="73" t="str">
        <f t="shared" si="10"/>
        <v/>
      </c>
      <c r="BT12" s="73" t="str">
        <f t="shared" si="11"/>
        <v/>
      </c>
      <c r="CX12" s="42" t="str">
        <f t="shared" ref="CX12:CX75" si="13">IF(L12&lt;&gt;0,IF(P12="","P",""),"")</f>
        <v/>
      </c>
    </row>
    <row r="13" spans="1:116" ht="20.100000000000001" customHeight="1" x14ac:dyDescent="0.3">
      <c r="A13" s="90">
        <f>ROW()</f>
        <v>13</v>
      </c>
      <c r="B13" s="139" t="str">
        <f t="shared" si="12"/>
        <v/>
      </c>
      <c r="C13" s="139" t="str">
        <f t="shared" si="0"/>
        <v/>
      </c>
      <c r="D13" s="139" t="str">
        <f>IF(C13="","",COUNTIFS(C$11:C13,"&gt;0"))</f>
        <v/>
      </c>
      <c r="E13" s="57"/>
      <c r="F13" s="58"/>
      <c r="G13" s="58"/>
      <c r="H13" s="57"/>
      <c r="I13" s="180"/>
      <c r="J13" s="68"/>
      <c r="K13" s="277"/>
      <c r="L13" s="275">
        <v>0</v>
      </c>
      <c r="M13" s="183" t="str">
        <f>IFERROR(VLOOKUP(J13,Lists!J$4:K$723,2,FALSE),"")</f>
        <v/>
      </c>
      <c r="N13" s="70" t="str">
        <f>IFERROR(VLOOKUP(J13,Lists!J$4:L$723,3,FALSE),"")</f>
        <v/>
      </c>
      <c r="O13" s="71" t="str">
        <f t="shared" si="1"/>
        <v/>
      </c>
      <c r="P13" s="66"/>
      <c r="Q13" s="181"/>
      <c r="R13" s="94"/>
      <c r="S13" s="102"/>
      <c r="T13" s="103"/>
      <c r="U13" s="94"/>
      <c r="V13" s="104"/>
      <c r="W13" s="114"/>
      <c r="X13" s="85" t="str">
        <f>IFERROR(VLOOKUP(I13,Lists!A$4:B$11,2,FALSE),"")</f>
        <v/>
      </c>
      <c r="Y13" s="85" t="str">
        <f>IFERROR(VLOOKUP(#REF!,Lists!A$12:B$45,2,FALSE),"")</f>
        <v/>
      </c>
      <c r="Z13" s="90" t="str">
        <f t="shared" si="2"/>
        <v/>
      </c>
      <c r="AA13" s="100" t="str">
        <f t="shared" si="3"/>
        <v/>
      </c>
      <c r="AB13" s="100" t="str">
        <f>IF(L13&lt;&gt;0,IF(R13="Yes",IF(#REF!="","P",""),""),"")</f>
        <v/>
      </c>
      <c r="AC13" s="100" t="str">
        <f t="shared" si="4"/>
        <v/>
      </c>
      <c r="AD13" s="100" t="str">
        <f t="shared" si="5"/>
        <v/>
      </c>
      <c r="AE13" s="100" t="str">
        <f t="shared" si="6"/>
        <v/>
      </c>
      <c r="AI13" s="81"/>
      <c r="AK13" s="81"/>
      <c r="AL13" s="81"/>
      <c r="AM13" s="81"/>
      <c r="AW13" s="80"/>
      <c r="BN13" s="73" t="str">
        <f t="shared" si="7"/>
        <v/>
      </c>
      <c r="BO13" s="73" t="str">
        <f t="shared" si="8"/>
        <v/>
      </c>
      <c r="BP13" s="73" t="str">
        <f t="shared" si="9"/>
        <v/>
      </c>
      <c r="BQ13" s="73" t="str">
        <f t="shared" si="10"/>
        <v/>
      </c>
      <c r="BT13" s="73" t="str">
        <f t="shared" si="11"/>
        <v/>
      </c>
      <c r="CX13" s="42" t="str">
        <f t="shared" si="13"/>
        <v/>
      </c>
    </row>
    <row r="14" spans="1:116" ht="20.100000000000001" customHeight="1" x14ac:dyDescent="0.3">
      <c r="A14" s="90">
        <f>ROW()</f>
        <v>14</v>
      </c>
      <c r="B14" s="139" t="str">
        <f t="shared" si="12"/>
        <v/>
      </c>
      <c r="C14" s="139" t="str">
        <f t="shared" si="0"/>
        <v/>
      </c>
      <c r="D14" s="139" t="str">
        <f>IF(C14="","",COUNTIFS(C$11:C14,"&gt;0"))</f>
        <v/>
      </c>
      <c r="E14" s="57"/>
      <c r="F14" s="58"/>
      <c r="G14" s="58"/>
      <c r="H14" s="57"/>
      <c r="I14" s="180"/>
      <c r="J14" s="68"/>
      <c r="K14" s="277"/>
      <c r="L14" s="275">
        <v>0</v>
      </c>
      <c r="M14" s="183" t="str">
        <f>IFERROR(VLOOKUP(J14,Lists!J$4:K$723,2,FALSE),"")</f>
        <v/>
      </c>
      <c r="N14" s="70" t="str">
        <f>IFERROR(VLOOKUP(J14,Lists!J$4:L$723,3,FALSE),"")</f>
        <v/>
      </c>
      <c r="O14" s="71" t="str">
        <f t="shared" si="1"/>
        <v/>
      </c>
      <c r="P14" s="66"/>
      <c r="Q14" s="181"/>
      <c r="R14" s="94"/>
      <c r="S14" s="102"/>
      <c r="T14" s="103"/>
      <c r="U14" s="94"/>
      <c r="V14" s="104"/>
      <c r="W14" s="114"/>
      <c r="X14" s="85" t="str">
        <f>IFERROR(VLOOKUP(I14,Lists!A$4:B$11,2,FALSE),"")</f>
        <v/>
      </c>
      <c r="Y14" s="85" t="str">
        <f>IFERROR(VLOOKUP(#REF!,Lists!A$12:B$45,2,FALSE),"")</f>
        <v/>
      </c>
      <c r="Z14" s="90" t="str">
        <f t="shared" si="2"/>
        <v/>
      </c>
      <c r="AA14" s="100" t="str">
        <f t="shared" si="3"/>
        <v/>
      </c>
      <c r="AB14" s="100" t="str">
        <f>IF(L14&lt;&gt;0,IF(R14="Yes",IF(#REF!="","P",""),""),"")</f>
        <v/>
      </c>
      <c r="AC14" s="100" t="str">
        <f t="shared" si="4"/>
        <v/>
      </c>
      <c r="AD14" s="100" t="str">
        <f t="shared" si="5"/>
        <v/>
      </c>
      <c r="AE14" s="100" t="str">
        <f t="shared" si="6"/>
        <v/>
      </c>
      <c r="AI14" s="81"/>
      <c r="AK14" s="81"/>
      <c r="AL14" s="81"/>
      <c r="AM14" s="81"/>
      <c r="AW14" s="83"/>
      <c r="BN14" s="73" t="str">
        <f t="shared" si="7"/>
        <v/>
      </c>
      <c r="BO14" s="73" t="str">
        <f t="shared" si="8"/>
        <v/>
      </c>
      <c r="BP14" s="73" t="str">
        <f t="shared" si="9"/>
        <v/>
      </c>
      <c r="BQ14" s="73" t="str">
        <f t="shared" si="10"/>
        <v/>
      </c>
      <c r="BT14" s="73" t="str">
        <f t="shared" si="11"/>
        <v/>
      </c>
      <c r="CX14" s="42" t="str">
        <f t="shared" si="13"/>
        <v/>
      </c>
    </row>
    <row r="15" spans="1:116" ht="20.100000000000001" customHeight="1" x14ac:dyDescent="0.3">
      <c r="A15" s="90">
        <f>ROW()</f>
        <v>15</v>
      </c>
      <c r="B15" s="139" t="str">
        <f t="shared" si="12"/>
        <v/>
      </c>
      <c r="C15" s="139" t="str">
        <f t="shared" si="0"/>
        <v/>
      </c>
      <c r="D15" s="139" t="str">
        <f>IF(C15="","",COUNTIFS(C$11:C15,"&gt;0"))</f>
        <v/>
      </c>
      <c r="E15" s="57"/>
      <c r="F15" s="58"/>
      <c r="G15" s="58"/>
      <c r="H15" s="57"/>
      <c r="I15" s="180"/>
      <c r="J15" s="68"/>
      <c r="K15" s="277"/>
      <c r="L15" s="275">
        <v>0</v>
      </c>
      <c r="M15" s="183" t="str">
        <f>IFERROR(VLOOKUP(J15,Lists!J$4:K$723,2,FALSE),"")</f>
        <v/>
      </c>
      <c r="N15" s="70" t="str">
        <f>IFERROR(VLOOKUP(J15,Lists!J$4:L$723,3,FALSE),"")</f>
        <v/>
      </c>
      <c r="O15" s="71" t="str">
        <f t="shared" si="1"/>
        <v/>
      </c>
      <c r="P15" s="66"/>
      <c r="Q15" s="181"/>
      <c r="R15" s="94"/>
      <c r="S15" s="102"/>
      <c r="T15" s="103"/>
      <c r="U15" s="94"/>
      <c r="V15" s="104"/>
      <c r="W15" s="114"/>
      <c r="X15" s="85" t="str">
        <f>IFERROR(VLOOKUP(I15,Lists!A$4:B$11,2,FALSE),"")</f>
        <v/>
      </c>
      <c r="Y15" s="85" t="str">
        <f>IFERROR(VLOOKUP(#REF!,Lists!A$12:B$45,2,FALSE),"")</f>
        <v/>
      </c>
      <c r="Z15" s="90" t="str">
        <f t="shared" si="2"/>
        <v/>
      </c>
      <c r="AA15" s="100" t="str">
        <f t="shared" si="3"/>
        <v/>
      </c>
      <c r="AB15" s="100" t="str">
        <f>IF(L15&lt;&gt;0,IF(R15="Yes",IF(#REF!="","P",""),""),"")</f>
        <v/>
      </c>
      <c r="AC15" s="100" t="str">
        <f t="shared" si="4"/>
        <v/>
      </c>
      <c r="AD15" s="100" t="str">
        <f t="shared" si="5"/>
        <v/>
      </c>
      <c r="AE15" s="100" t="str">
        <f t="shared" si="6"/>
        <v/>
      </c>
      <c r="AI15" s="81"/>
      <c r="AK15" s="81"/>
      <c r="AL15" s="81"/>
      <c r="AM15" s="81"/>
      <c r="AW15" s="83"/>
      <c r="BN15" s="73" t="str">
        <f t="shared" si="7"/>
        <v/>
      </c>
      <c r="BO15" s="73" t="str">
        <f t="shared" si="8"/>
        <v/>
      </c>
      <c r="BP15" s="73" t="str">
        <f t="shared" si="9"/>
        <v/>
      </c>
      <c r="BQ15" s="73" t="str">
        <f t="shared" si="10"/>
        <v/>
      </c>
      <c r="BT15" s="73" t="str">
        <f t="shared" si="11"/>
        <v/>
      </c>
      <c r="CX15" s="42" t="str">
        <f t="shared" si="13"/>
        <v/>
      </c>
    </row>
    <row r="16" spans="1:116" ht="20.100000000000001" customHeight="1" x14ac:dyDescent="0.3">
      <c r="A16" s="90">
        <f>ROW()</f>
        <v>16</v>
      </c>
      <c r="B16" s="139" t="str">
        <f t="shared" si="12"/>
        <v/>
      </c>
      <c r="C16" s="139" t="str">
        <f t="shared" si="0"/>
        <v/>
      </c>
      <c r="D16" s="139" t="str">
        <f>IF(C16="","",COUNTIFS(C$11:C16,"&gt;0"))</f>
        <v/>
      </c>
      <c r="E16" s="57"/>
      <c r="F16" s="58"/>
      <c r="G16" s="58"/>
      <c r="H16" s="57"/>
      <c r="I16" s="180"/>
      <c r="J16" s="68"/>
      <c r="K16" s="277"/>
      <c r="L16" s="275">
        <v>0</v>
      </c>
      <c r="M16" s="183" t="str">
        <f>IFERROR(VLOOKUP(J16,Lists!J$4:K$723,2,FALSE),"")</f>
        <v/>
      </c>
      <c r="N16" s="70" t="str">
        <f>IFERROR(VLOOKUP(J16,Lists!J$4:L$723,3,FALSE),"")</f>
        <v/>
      </c>
      <c r="O16" s="71" t="str">
        <f t="shared" si="1"/>
        <v/>
      </c>
      <c r="P16" s="66"/>
      <c r="Q16" s="181"/>
      <c r="R16" s="94"/>
      <c r="S16" s="102"/>
      <c r="T16" s="103"/>
      <c r="U16" s="94"/>
      <c r="V16" s="104"/>
      <c r="W16" s="114"/>
      <c r="X16" s="85" t="str">
        <f>IFERROR(VLOOKUP(I16,Lists!A$4:B$11,2,FALSE),"")</f>
        <v/>
      </c>
      <c r="Y16" s="85" t="str">
        <f>IFERROR(VLOOKUP(#REF!,Lists!A$12:B$45,2,FALSE),"")</f>
        <v/>
      </c>
      <c r="Z16" s="90" t="str">
        <f t="shared" si="2"/>
        <v/>
      </c>
      <c r="AA16" s="100" t="str">
        <f t="shared" si="3"/>
        <v/>
      </c>
      <c r="AB16" s="100" t="str">
        <f>IF(L16&lt;&gt;0,IF(R16="Yes",IF(#REF!="","P",""),""),"")</f>
        <v/>
      </c>
      <c r="AC16" s="100" t="str">
        <f t="shared" si="4"/>
        <v/>
      </c>
      <c r="AD16" s="100" t="str">
        <f t="shared" si="5"/>
        <v/>
      </c>
      <c r="AE16" s="100" t="str">
        <f t="shared" si="6"/>
        <v/>
      </c>
      <c r="AI16" s="81"/>
      <c r="AK16" s="81"/>
      <c r="AL16" s="81"/>
      <c r="AM16" s="81"/>
      <c r="AW16" s="80"/>
      <c r="BN16" s="73" t="str">
        <f t="shared" si="7"/>
        <v/>
      </c>
      <c r="BO16" s="73" t="str">
        <f t="shared" si="8"/>
        <v/>
      </c>
      <c r="BP16" s="73" t="str">
        <f t="shared" si="9"/>
        <v/>
      </c>
      <c r="BQ16" s="73" t="str">
        <f t="shared" si="10"/>
        <v/>
      </c>
      <c r="BT16" s="73" t="str">
        <f t="shared" si="11"/>
        <v/>
      </c>
      <c r="CX16" s="42" t="str">
        <f t="shared" si="13"/>
        <v/>
      </c>
    </row>
    <row r="17" spans="1:102" ht="20.100000000000001" customHeight="1" x14ac:dyDescent="0.3">
      <c r="A17" s="90">
        <f>ROW()</f>
        <v>17</v>
      </c>
      <c r="B17" s="139" t="str">
        <f t="shared" si="12"/>
        <v/>
      </c>
      <c r="C17" s="139" t="str">
        <f t="shared" si="0"/>
        <v/>
      </c>
      <c r="D17" s="139" t="str">
        <f>IF(C17="","",COUNTIFS(C$11:C17,"&gt;0"))</f>
        <v/>
      </c>
      <c r="E17" s="57"/>
      <c r="F17" s="58"/>
      <c r="G17" s="58"/>
      <c r="H17" s="57"/>
      <c r="I17" s="180"/>
      <c r="J17" s="68"/>
      <c r="K17" s="277"/>
      <c r="L17" s="275">
        <v>0</v>
      </c>
      <c r="M17" s="183" t="str">
        <f>IFERROR(VLOOKUP(J17,Lists!J$4:K$723,2,FALSE),"")</f>
        <v/>
      </c>
      <c r="N17" s="70" t="str">
        <f>IFERROR(VLOOKUP(J17,Lists!J$4:L$723,3,FALSE),"")</f>
        <v/>
      </c>
      <c r="O17" s="71" t="str">
        <f t="shared" si="1"/>
        <v/>
      </c>
      <c r="P17" s="66"/>
      <c r="Q17" s="181"/>
      <c r="R17" s="94"/>
      <c r="S17" s="102"/>
      <c r="T17" s="103"/>
      <c r="U17" s="94"/>
      <c r="V17" s="104"/>
      <c r="W17" s="114"/>
      <c r="X17" s="85" t="str">
        <f>IFERROR(VLOOKUP(I17,Lists!A$4:B$11,2,FALSE),"")</f>
        <v/>
      </c>
      <c r="Y17" s="85" t="str">
        <f>IFERROR(VLOOKUP(#REF!,Lists!A$12:B$45,2,FALSE),"")</f>
        <v/>
      </c>
      <c r="Z17" s="90" t="str">
        <f t="shared" si="2"/>
        <v/>
      </c>
      <c r="AA17" s="100" t="str">
        <f t="shared" si="3"/>
        <v/>
      </c>
      <c r="AB17" s="100" t="str">
        <f>IF(L17&lt;&gt;0,IF(R17="Yes",IF(#REF!="","P",""),""),"")</f>
        <v/>
      </c>
      <c r="AC17" s="100" t="str">
        <f t="shared" si="4"/>
        <v/>
      </c>
      <c r="AD17" s="100" t="str">
        <f t="shared" si="5"/>
        <v/>
      </c>
      <c r="AE17" s="100" t="str">
        <f t="shared" si="6"/>
        <v/>
      </c>
      <c r="AI17" s="81"/>
      <c r="AK17" s="81"/>
      <c r="AL17" s="81"/>
      <c r="AM17" s="81"/>
      <c r="AW17" s="80"/>
      <c r="BN17" s="73" t="str">
        <f t="shared" si="7"/>
        <v/>
      </c>
      <c r="BO17" s="73" t="str">
        <f t="shared" si="8"/>
        <v/>
      </c>
      <c r="BP17" s="73" t="str">
        <f t="shared" si="9"/>
        <v/>
      </c>
      <c r="BQ17" s="73" t="str">
        <f t="shared" si="10"/>
        <v/>
      </c>
      <c r="BT17" s="73" t="str">
        <f t="shared" si="11"/>
        <v/>
      </c>
      <c r="CX17" s="42" t="str">
        <f t="shared" si="13"/>
        <v/>
      </c>
    </row>
    <row r="18" spans="1:102" ht="20.100000000000001" customHeight="1" x14ac:dyDescent="0.3">
      <c r="A18" s="90">
        <f>ROW()</f>
        <v>18</v>
      </c>
      <c r="B18" s="139" t="str">
        <f t="shared" si="12"/>
        <v/>
      </c>
      <c r="C18" s="139" t="str">
        <f t="shared" si="0"/>
        <v/>
      </c>
      <c r="D18" s="139" t="str">
        <f>IF(C18="","",COUNTIFS(C$11:C18,"&gt;0"))</f>
        <v/>
      </c>
      <c r="E18" s="57"/>
      <c r="F18" s="58"/>
      <c r="G18" s="58"/>
      <c r="H18" s="57"/>
      <c r="I18" s="180"/>
      <c r="J18" s="68"/>
      <c r="K18" s="277"/>
      <c r="L18" s="275">
        <v>0</v>
      </c>
      <c r="M18" s="183" t="str">
        <f>IFERROR(VLOOKUP(J18,Lists!J$4:K$723,2,FALSE),"")</f>
        <v/>
      </c>
      <c r="N18" s="70" t="str">
        <f>IFERROR(VLOOKUP(J18,Lists!J$4:L$723,3,FALSE),"")</f>
        <v/>
      </c>
      <c r="O18" s="71" t="str">
        <f t="shared" si="1"/>
        <v/>
      </c>
      <c r="P18" s="66"/>
      <c r="Q18" s="181"/>
      <c r="R18" s="94"/>
      <c r="S18" s="102"/>
      <c r="T18" s="103"/>
      <c r="U18" s="94"/>
      <c r="V18" s="104"/>
      <c r="W18" s="114"/>
      <c r="X18" s="85" t="str">
        <f>IFERROR(VLOOKUP(I18,Lists!A$4:B$11,2,FALSE),"")</f>
        <v/>
      </c>
      <c r="Y18" s="85" t="str">
        <f>IFERROR(VLOOKUP(#REF!,Lists!A$12:B$45,2,FALSE),"")</f>
        <v/>
      </c>
      <c r="Z18" s="90" t="str">
        <f t="shared" si="2"/>
        <v/>
      </c>
      <c r="AA18" s="100" t="str">
        <f t="shared" si="3"/>
        <v/>
      </c>
      <c r="AB18" s="100" t="str">
        <f>IF(L18&lt;&gt;0,IF(R18="Yes",IF(#REF!="","P",""),""),"")</f>
        <v/>
      </c>
      <c r="AC18" s="100" t="str">
        <f t="shared" si="4"/>
        <v/>
      </c>
      <c r="AD18" s="100" t="str">
        <f t="shared" si="5"/>
        <v/>
      </c>
      <c r="AE18" s="100" t="str">
        <f t="shared" si="6"/>
        <v/>
      </c>
      <c r="AI18" s="81"/>
      <c r="AK18" s="81"/>
      <c r="AL18" s="81"/>
      <c r="AM18" s="81"/>
      <c r="AW18" s="80"/>
      <c r="BN18" s="73" t="str">
        <f t="shared" si="7"/>
        <v/>
      </c>
      <c r="BO18" s="73" t="str">
        <f t="shared" si="8"/>
        <v/>
      </c>
      <c r="BP18" s="73" t="str">
        <f t="shared" si="9"/>
        <v/>
      </c>
      <c r="BQ18" s="73" t="str">
        <f t="shared" si="10"/>
        <v/>
      </c>
      <c r="BT18" s="73" t="str">
        <f t="shared" si="11"/>
        <v/>
      </c>
      <c r="CX18" s="42" t="str">
        <f t="shared" si="13"/>
        <v/>
      </c>
    </row>
    <row r="19" spans="1:102" ht="20.100000000000001" customHeight="1" x14ac:dyDescent="0.3">
      <c r="A19" s="90">
        <f>ROW()</f>
        <v>19</v>
      </c>
      <c r="B19" s="139" t="str">
        <f t="shared" si="12"/>
        <v/>
      </c>
      <c r="C19" s="139" t="str">
        <f t="shared" si="0"/>
        <v/>
      </c>
      <c r="D19" s="139" t="str">
        <f>IF(C19="","",COUNTIFS(C$11:C19,"&gt;0"))</f>
        <v/>
      </c>
      <c r="E19" s="57"/>
      <c r="F19" s="58"/>
      <c r="G19" s="58"/>
      <c r="H19" s="57"/>
      <c r="I19" s="180"/>
      <c r="J19" s="68"/>
      <c r="K19" s="277"/>
      <c r="L19" s="275">
        <v>0</v>
      </c>
      <c r="M19" s="183" t="str">
        <f>IFERROR(VLOOKUP(J19,Lists!J$4:K$723,2,FALSE),"")</f>
        <v/>
      </c>
      <c r="N19" s="70" t="str">
        <f>IFERROR(VLOOKUP(J19,Lists!J$4:L$723,3,FALSE),"")</f>
        <v/>
      </c>
      <c r="O19" s="71" t="str">
        <f t="shared" si="1"/>
        <v/>
      </c>
      <c r="P19" s="66"/>
      <c r="Q19" s="181"/>
      <c r="R19" s="94"/>
      <c r="S19" s="102"/>
      <c r="T19" s="103"/>
      <c r="U19" s="94"/>
      <c r="V19" s="104"/>
      <c r="W19" s="114"/>
      <c r="X19" s="85" t="str">
        <f>IFERROR(VLOOKUP(I19,Lists!A$4:B$11,2,FALSE),"")</f>
        <v/>
      </c>
      <c r="Y19" s="85" t="str">
        <f>IFERROR(VLOOKUP(#REF!,Lists!A$12:B$45,2,FALSE),"")</f>
        <v/>
      </c>
      <c r="Z19" s="90" t="str">
        <f t="shared" si="2"/>
        <v/>
      </c>
      <c r="AA19" s="100" t="str">
        <f t="shared" si="3"/>
        <v/>
      </c>
      <c r="AB19" s="100" t="str">
        <f>IF(L19&lt;&gt;0,IF(R19="Yes",IF(#REF!="","P",""),""),"")</f>
        <v/>
      </c>
      <c r="AC19" s="100" t="str">
        <f t="shared" si="4"/>
        <v/>
      </c>
      <c r="AD19" s="100" t="str">
        <f t="shared" si="5"/>
        <v/>
      </c>
      <c r="AE19" s="100" t="str">
        <f t="shared" si="6"/>
        <v/>
      </c>
      <c r="AI19" s="81"/>
      <c r="AK19" s="81"/>
      <c r="AL19" s="81"/>
      <c r="AM19" s="81"/>
      <c r="AW19" s="80"/>
      <c r="BN19" s="73" t="str">
        <f t="shared" si="7"/>
        <v/>
      </c>
      <c r="BO19" s="73" t="str">
        <f t="shared" si="8"/>
        <v/>
      </c>
      <c r="BP19" s="73" t="str">
        <f t="shared" si="9"/>
        <v/>
      </c>
      <c r="BQ19" s="73" t="str">
        <f t="shared" si="10"/>
        <v/>
      </c>
      <c r="BT19" s="73" t="str">
        <f t="shared" si="11"/>
        <v/>
      </c>
      <c r="CX19" s="42" t="str">
        <f t="shared" si="13"/>
        <v/>
      </c>
    </row>
    <row r="20" spans="1:102" ht="20.100000000000001" customHeight="1" x14ac:dyDescent="0.3">
      <c r="A20" s="90">
        <f>ROW()</f>
        <v>20</v>
      </c>
      <c r="B20" s="139" t="str">
        <f t="shared" si="12"/>
        <v/>
      </c>
      <c r="C20" s="139" t="str">
        <f t="shared" si="0"/>
        <v/>
      </c>
      <c r="D20" s="139" t="str">
        <f>IF(C20="","",COUNTIFS(C$11:C20,"&gt;0"))</f>
        <v/>
      </c>
      <c r="E20" s="57"/>
      <c r="F20" s="58"/>
      <c r="G20" s="58"/>
      <c r="H20" s="57"/>
      <c r="I20" s="180"/>
      <c r="J20" s="68"/>
      <c r="K20" s="277"/>
      <c r="L20" s="275">
        <v>0</v>
      </c>
      <c r="M20" s="183" t="str">
        <f>IFERROR(VLOOKUP(J20,Lists!J$4:K$723,2,FALSE),"")</f>
        <v/>
      </c>
      <c r="N20" s="70" t="str">
        <f>IFERROR(VLOOKUP(J20,Lists!J$4:L$723,3,FALSE),"")</f>
        <v/>
      </c>
      <c r="O20" s="71" t="str">
        <f t="shared" si="1"/>
        <v/>
      </c>
      <c r="P20" s="66"/>
      <c r="Q20" s="181"/>
      <c r="R20" s="94"/>
      <c r="S20" s="102"/>
      <c r="T20" s="103"/>
      <c r="U20" s="94"/>
      <c r="V20" s="104"/>
      <c r="W20" s="114"/>
      <c r="X20" s="85" t="str">
        <f>IFERROR(VLOOKUP(I20,Lists!A$4:B$11,2,FALSE),"")</f>
        <v/>
      </c>
      <c r="Y20" s="85" t="str">
        <f>IFERROR(VLOOKUP(#REF!,Lists!A$12:B$45,2,FALSE),"")</f>
        <v/>
      </c>
      <c r="Z20" s="90" t="str">
        <f t="shared" si="2"/>
        <v/>
      </c>
      <c r="AA20" s="100" t="str">
        <f t="shared" si="3"/>
        <v/>
      </c>
      <c r="AB20" s="100" t="str">
        <f>IF(L20&lt;&gt;0,IF(R20="Yes",IF(#REF!="","P",""),""),"")</f>
        <v/>
      </c>
      <c r="AC20" s="100" t="str">
        <f t="shared" si="4"/>
        <v/>
      </c>
      <c r="AD20" s="100" t="str">
        <f t="shared" si="5"/>
        <v/>
      </c>
      <c r="AE20" s="100" t="str">
        <f t="shared" si="6"/>
        <v/>
      </c>
      <c r="AI20" s="81"/>
      <c r="AK20" s="81"/>
      <c r="AL20" s="81"/>
      <c r="AM20" s="81"/>
      <c r="AW20" s="80"/>
      <c r="BN20" s="73" t="str">
        <f t="shared" si="7"/>
        <v/>
      </c>
      <c r="BO20" s="73" t="str">
        <f t="shared" si="8"/>
        <v/>
      </c>
      <c r="BP20" s="73" t="str">
        <f t="shared" si="9"/>
        <v/>
      </c>
      <c r="BQ20" s="73" t="str">
        <f t="shared" si="10"/>
        <v/>
      </c>
      <c r="BT20" s="73" t="str">
        <f t="shared" si="11"/>
        <v/>
      </c>
      <c r="CX20" s="42" t="str">
        <f t="shared" si="13"/>
        <v/>
      </c>
    </row>
    <row r="21" spans="1:102" ht="20.100000000000001" customHeight="1" x14ac:dyDescent="0.3">
      <c r="A21" s="90">
        <f>ROW()</f>
        <v>21</v>
      </c>
      <c r="B21" s="139" t="str">
        <f t="shared" si="12"/>
        <v/>
      </c>
      <c r="C21" s="139" t="str">
        <f t="shared" si="0"/>
        <v/>
      </c>
      <c r="D21" s="139" t="str">
        <f>IF(C21="","",COUNTIFS(C$11:C21,"&gt;0"))</f>
        <v/>
      </c>
      <c r="E21" s="57"/>
      <c r="F21" s="58"/>
      <c r="G21" s="58"/>
      <c r="H21" s="57"/>
      <c r="I21" s="180"/>
      <c r="J21" s="68"/>
      <c r="K21" s="277"/>
      <c r="L21" s="275">
        <v>0</v>
      </c>
      <c r="M21" s="183" t="str">
        <f>IFERROR(VLOOKUP(J21,Lists!J$4:K$723,2,FALSE),"")</f>
        <v/>
      </c>
      <c r="N21" s="70" t="str">
        <f>IFERROR(VLOOKUP(J21,Lists!J$4:L$723,3,FALSE),"")</f>
        <v/>
      </c>
      <c r="O21" s="71" t="str">
        <f t="shared" si="1"/>
        <v/>
      </c>
      <c r="P21" s="66"/>
      <c r="Q21" s="181"/>
      <c r="R21" s="94"/>
      <c r="S21" s="102"/>
      <c r="T21" s="103"/>
      <c r="U21" s="94"/>
      <c r="V21" s="104"/>
      <c r="W21" s="114"/>
      <c r="X21" s="85" t="str">
        <f>IFERROR(VLOOKUP(I21,Lists!A$4:B$11,2,FALSE),"")</f>
        <v/>
      </c>
      <c r="Y21" s="85" t="str">
        <f>IFERROR(VLOOKUP(#REF!,Lists!A$12:B$45,2,FALSE),"")</f>
        <v/>
      </c>
      <c r="Z21" s="90" t="str">
        <f t="shared" si="2"/>
        <v/>
      </c>
      <c r="AA21" s="100" t="str">
        <f t="shared" si="3"/>
        <v/>
      </c>
      <c r="AB21" s="100" t="str">
        <f>IF(L21&lt;&gt;0,IF(R21="Yes",IF(#REF!="","P",""),""),"")</f>
        <v/>
      </c>
      <c r="AC21" s="100" t="str">
        <f t="shared" si="4"/>
        <v/>
      </c>
      <c r="AD21" s="100" t="str">
        <f t="shared" si="5"/>
        <v/>
      </c>
      <c r="AE21" s="100" t="str">
        <f t="shared" si="6"/>
        <v/>
      </c>
      <c r="AH21" s="81"/>
      <c r="AI21" s="81"/>
      <c r="AK21" s="81"/>
      <c r="AL21" s="81"/>
      <c r="AM21" s="81"/>
      <c r="AW21" s="80"/>
      <c r="BN21" s="73" t="str">
        <f t="shared" si="7"/>
        <v/>
      </c>
      <c r="BO21" s="73" t="str">
        <f t="shared" si="8"/>
        <v/>
      </c>
      <c r="BP21" s="73" t="str">
        <f t="shared" si="9"/>
        <v/>
      </c>
      <c r="BQ21" s="73" t="str">
        <f t="shared" si="10"/>
        <v/>
      </c>
      <c r="BT21" s="73" t="str">
        <f t="shared" si="11"/>
        <v/>
      </c>
      <c r="CX21" s="42" t="str">
        <f t="shared" si="13"/>
        <v/>
      </c>
    </row>
    <row r="22" spans="1:102" ht="20.100000000000001" customHeight="1" x14ac:dyDescent="0.3">
      <c r="A22" s="90">
        <f>ROW()</f>
        <v>22</v>
      </c>
      <c r="B22" s="139" t="str">
        <f t="shared" si="12"/>
        <v/>
      </c>
      <c r="C22" s="139" t="str">
        <f t="shared" si="0"/>
        <v/>
      </c>
      <c r="D22" s="139" t="str">
        <f>IF(C22="","",COUNTIFS(C$11:C22,"&gt;0"))</f>
        <v/>
      </c>
      <c r="E22" s="57"/>
      <c r="F22" s="58"/>
      <c r="G22" s="58"/>
      <c r="H22" s="57"/>
      <c r="I22" s="180"/>
      <c r="J22" s="68"/>
      <c r="K22" s="277"/>
      <c r="L22" s="275">
        <v>0</v>
      </c>
      <c r="M22" s="183" t="str">
        <f>IFERROR(VLOOKUP(J22,Lists!J$4:K$723,2,FALSE),"")</f>
        <v/>
      </c>
      <c r="N22" s="70" t="str">
        <f>IFERROR(VLOOKUP(J22,Lists!J$4:L$723,3,FALSE),"")</f>
        <v/>
      </c>
      <c r="O22" s="71" t="str">
        <f t="shared" si="1"/>
        <v/>
      </c>
      <c r="P22" s="66"/>
      <c r="Q22" s="181"/>
      <c r="R22" s="94"/>
      <c r="S22" s="102"/>
      <c r="T22" s="103"/>
      <c r="U22" s="94"/>
      <c r="V22" s="104"/>
      <c r="W22" s="114"/>
      <c r="X22" s="85" t="str">
        <f>IFERROR(VLOOKUP(I22,Lists!A$4:B$11,2,FALSE),"")</f>
        <v/>
      </c>
      <c r="Y22" s="85" t="str">
        <f>IFERROR(VLOOKUP(#REF!,Lists!A$12:B$45,2,FALSE),"")</f>
        <v/>
      </c>
      <c r="Z22" s="90" t="str">
        <f t="shared" si="2"/>
        <v/>
      </c>
      <c r="AA22" s="100" t="str">
        <f t="shared" si="3"/>
        <v/>
      </c>
      <c r="AB22" s="100" t="str">
        <f>IF(L22&lt;&gt;0,IF(R22="Yes",IF(#REF!="","P",""),""),"")</f>
        <v/>
      </c>
      <c r="AC22" s="100" t="str">
        <f t="shared" si="4"/>
        <v/>
      </c>
      <c r="AD22" s="100" t="str">
        <f t="shared" si="5"/>
        <v/>
      </c>
      <c r="AE22" s="100" t="str">
        <f t="shared" si="6"/>
        <v/>
      </c>
      <c r="AH22" s="81"/>
      <c r="AI22" s="81"/>
      <c r="AK22" s="81"/>
      <c r="AL22" s="81"/>
      <c r="AM22" s="81"/>
      <c r="AW22" s="80"/>
      <c r="BN22" s="73" t="str">
        <f t="shared" si="7"/>
        <v/>
      </c>
      <c r="BO22" s="73" t="str">
        <f t="shared" si="8"/>
        <v/>
      </c>
      <c r="BP22" s="73" t="str">
        <f t="shared" si="9"/>
        <v/>
      </c>
      <c r="BQ22" s="73" t="str">
        <f t="shared" si="10"/>
        <v/>
      </c>
      <c r="BT22" s="73" t="str">
        <f t="shared" si="11"/>
        <v/>
      </c>
      <c r="CX22" s="42" t="str">
        <f t="shared" si="13"/>
        <v/>
      </c>
    </row>
    <row r="23" spans="1:102" ht="20.100000000000001" customHeight="1" x14ac:dyDescent="0.3">
      <c r="A23" s="90">
        <f>ROW()</f>
        <v>23</v>
      </c>
      <c r="B23" s="139" t="str">
        <f t="shared" si="12"/>
        <v/>
      </c>
      <c r="C23" s="139" t="str">
        <f t="shared" si="0"/>
        <v/>
      </c>
      <c r="D23" s="139" t="str">
        <f>IF(C23="","",COUNTIFS(C$11:C23,"&gt;0"))</f>
        <v/>
      </c>
      <c r="E23" s="57"/>
      <c r="F23" s="58"/>
      <c r="G23" s="58"/>
      <c r="H23" s="57"/>
      <c r="I23" s="180"/>
      <c r="J23" s="68"/>
      <c r="K23" s="277"/>
      <c r="L23" s="275">
        <v>0</v>
      </c>
      <c r="M23" s="183" t="str">
        <f>IFERROR(VLOOKUP(J23,Lists!J$4:K$723,2,FALSE),"")</f>
        <v/>
      </c>
      <c r="N23" s="70" t="str">
        <f>IFERROR(VLOOKUP(J23,Lists!J$4:L$723,3,FALSE),"")</f>
        <v/>
      </c>
      <c r="O23" s="71" t="str">
        <f t="shared" si="1"/>
        <v/>
      </c>
      <c r="P23" s="66"/>
      <c r="Q23" s="181"/>
      <c r="R23" s="94"/>
      <c r="S23" s="102"/>
      <c r="T23" s="103"/>
      <c r="U23" s="94"/>
      <c r="V23" s="104"/>
      <c r="W23" s="114"/>
      <c r="X23" s="85" t="str">
        <f>IFERROR(VLOOKUP(I23,Lists!A$4:B$11,2,FALSE),"")</f>
        <v/>
      </c>
      <c r="Y23" s="85" t="str">
        <f>IFERROR(VLOOKUP(#REF!,Lists!A$12:B$45,2,FALSE),"")</f>
        <v/>
      </c>
      <c r="Z23" s="90" t="str">
        <f t="shared" si="2"/>
        <v/>
      </c>
      <c r="AA23" s="100" t="str">
        <f t="shared" si="3"/>
        <v/>
      </c>
      <c r="AB23" s="100" t="str">
        <f>IF(L23&lt;&gt;0,IF(R23="Yes",IF(#REF!="","P",""),""),"")</f>
        <v/>
      </c>
      <c r="AC23" s="100" t="str">
        <f t="shared" si="4"/>
        <v/>
      </c>
      <c r="AD23" s="100" t="str">
        <f t="shared" si="5"/>
        <v/>
      </c>
      <c r="AE23" s="100" t="str">
        <f t="shared" si="6"/>
        <v/>
      </c>
      <c r="AH23" s="81"/>
      <c r="AI23" s="81"/>
      <c r="AK23" s="81"/>
      <c r="AL23" s="81"/>
      <c r="AM23" s="81"/>
      <c r="AW23" s="80"/>
      <c r="BN23" s="73" t="str">
        <f t="shared" si="7"/>
        <v/>
      </c>
      <c r="BO23" s="73" t="str">
        <f t="shared" si="8"/>
        <v/>
      </c>
      <c r="BP23" s="73" t="str">
        <f t="shared" si="9"/>
        <v/>
      </c>
      <c r="BQ23" s="73" t="str">
        <f t="shared" si="10"/>
        <v/>
      </c>
      <c r="BT23" s="73" t="str">
        <f t="shared" si="11"/>
        <v/>
      </c>
      <c r="CX23" s="42" t="str">
        <f t="shared" si="13"/>
        <v/>
      </c>
    </row>
    <row r="24" spans="1:102" ht="20.100000000000001" customHeight="1" x14ac:dyDescent="0.3">
      <c r="A24" s="90">
        <f>ROW()</f>
        <v>24</v>
      </c>
      <c r="B24" s="139" t="str">
        <f t="shared" si="12"/>
        <v/>
      </c>
      <c r="C24" s="139" t="str">
        <f t="shared" si="0"/>
        <v/>
      </c>
      <c r="D24" s="139" t="str">
        <f>IF(C24="","",COUNTIFS(C$11:C24,"&gt;0"))</f>
        <v/>
      </c>
      <c r="E24" s="57"/>
      <c r="F24" s="58"/>
      <c r="G24" s="58"/>
      <c r="H24" s="57"/>
      <c r="I24" s="180"/>
      <c r="J24" s="68"/>
      <c r="K24" s="277"/>
      <c r="L24" s="275">
        <v>0</v>
      </c>
      <c r="M24" s="183" t="str">
        <f>IFERROR(VLOOKUP(J24,Lists!J$4:K$723,2,FALSE),"")</f>
        <v/>
      </c>
      <c r="N24" s="70" t="str">
        <f>IFERROR(VLOOKUP(J24,Lists!J$4:L$723,3,FALSE),"")</f>
        <v/>
      </c>
      <c r="O24" s="71" t="str">
        <f t="shared" si="1"/>
        <v/>
      </c>
      <c r="P24" s="66"/>
      <c r="Q24" s="181"/>
      <c r="R24" s="94"/>
      <c r="S24" s="102"/>
      <c r="T24" s="103"/>
      <c r="U24" s="94"/>
      <c r="V24" s="104"/>
      <c r="W24" s="114"/>
      <c r="X24" s="85" t="str">
        <f>IFERROR(VLOOKUP(I24,Lists!A$4:B$11,2,FALSE),"")</f>
        <v/>
      </c>
      <c r="Y24" s="85" t="str">
        <f>IFERROR(VLOOKUP(#REF!,Lists!A$12:B$45,2,FALSE),"")</f>
        <v/>
      </c>
      <c r="Z24" s="90" t="str">
        <f t="shared" si="2"/>
        <v/>
      </c>
      <c r="AA24" s="100" t="str">
        <f t="shared" si="3"/>
        <v/>
      </c>
      <c r="AB24" s="100" t="str">
        <f>IF(L24&lt;&gt;0,IF(R24="Yes",IF(#REF!="","P",""),""),"")</f>
        <v/>
      </c>
      <c r="AC24" s="100" t="str">
        <f t="shared" si="4"/>
        <v/>
      </c>
      <c r="AD24" s="100" t="str">
        <f t="shared" si="5"/>
        <v/>
      </c>
      <c r="AE24" s="100" t="str">
        <f t="shared" si="6"/>
        <v/>
      </c>
      <c r="AH24" s="81"/>
      <c r="AI24" s="81"/>
      <c r="AK24" s="81"/>
      <c r="AL24" s="81"/>
      <c r="AM24" s="81"/>
      <c r="AW24" s="80"/>
      <c r="BN24" s="73" t="str">
        <f t="shared" si="7"/>
        <v/>
      </c>
      <c r="BO24" s="73" t="str">
        <f t="shared" si="8"/>
        <v/>
      </c>
      <c r="BP24" s="73" t="str">
        <f t="shared" si="9"/>
        <v/>
      </c>
      <c r="BQ24" s="73" t="str">
        <f t="shared" si="10"/>
        <v/>
      </c>
      <c r="BT24" s="73" t="str">
        <f t="shared" si="11"/>
        <v/>
      </c>
      <c r="CX24" s="42" t="str">
        <f t="shared" si="13"/>
        <v/>
      </c>
    </row>
    <row r="25" spans="1:102" ht="20.100000000000001" customHeight="1" x14ac:dyDescent="0.3">
      <c r="A25" s="90">
        <f>ROW()</f>
        <v>25</v>
      </c>
      <c r="B25" s="139" t="str">
        <f t="shared" si="12"/>
        <v/>
      </c>
      <c r="C25" s="139" t="str">
        <f t="shared" si="0"/>
        <v/>
      </c>
      <c r="D25" s="139" t="str">
        <f>IF(C25="","",COUNTIFS(C$11:C25,"&gt;0"))</f>
        <v/>
      </c>
      <c r="E25" s="57"/>
      <c r="F25" s="58"/>
      <c r="G25" s="58"/>
      <c r="H25" s="57"/>
      <c r="I25" s="180"/>
      <c r="J25" s="68"/>
      <c r="K25" s="277"/>
      <c r="L25" s="275">
        <v>0</v>
      </c>
      <c r="M25" s="183" t="str">
        <f>IFERROR(VLOOKUP(J25,Lists!J$4:K$723,2,FALSE),"")</f>
        <v/>
      </c>
      <c r="N25" s="70" t="str">
        <f>IFERROR(VLOOKUP(J25,Lists!J$4:L$723,3,FALSE),"")</f>
        <v/>
      </c>
      <c r="O25" s="71" t="str">
        <f t="shared" si="1"/>
        <v/>
      </c>
      <c r="P25" s="66"/>
      <c r="Q25" s="181"/>
      <c r="R25" s="94"/>
      <c r="S25" s="102"/>
      <c r="T25" s="103"/>
      <c r="U25" s="94"/>
      <c r="V25" s="104"/>
      <c r="W25" s="114"/>
      <c r="X25" s="85" t="str">
        <f>IFERROR(VLOOKUP(I25,Lists!A$4:B$11,2,FALSE),"")</f>
        <v/>
      </c>
      <c r="Y25" s="85" t="str">
        <f>IFERROR(VLOOKUP(#REF!,Lists!A$12:B$45,2,FALSE),"")</f>
        <v/>
      </c>
      <c r="Z25" s="90" t="str">
        <f t="shared" si="2"/>
        <v/>
      </c>
      <c r="AA25" s="100" t="str">
        <f t="shared" si="3"/>
        <v/>
      </c>
      <c r="AB25" s="100" t="str">
        <f>IF(L25&lt;&gt;0,IF(R25="Yes",IF(#REF!="","P",""),""),"")</f>
        <v/>
      </c>
      <c r="AC25" s="100" t="str">
        <f t="shared" si="4"/>
        <v/>
      </c>
      <c r="AD25" s="100" t="str">
        <f t="shared" si="5"/>
        <v/>
      </c>
      <c r="AE25" s="100" t="str">
        <f t="shared" si="6"/>
        <v/>
      </c>
      <c r="AF25" s="81"/>
      <c r="AG25" s="81"/>
      <c r="AH25" s="81"/>
      <c r="AI25" s="81"/>
      <c r="AK25" s="81"/>
      <c r="AL25" s="81"/>
      <c r="AM25" s="81"/>
      <c r="AW25" s="80"/>
      <c r="BN25" s="73" t="str">
        <f t="shared" si="7"/>
        <v/>
      </c>
      <c r="BO25" s="73" t="str">
        <f t="shared" si="8"/>
        <v/>
      </c>
      <c r="BP25" s="73" t="str">
        <f t="shared" si="9"/>
        <v/>
      </c>
      <c r="BQ25" s="73" t="str">
        <f t="shared" si="10"/>
        <v/>
      </c>
      <c r="BT25" s="73" t="str">
        <f t="shared" si="11"/>
        <v/>
      </c>
      <c r="CX25" s="42" t="str">
        <f t="shared" si="13"/>
        <v/>
      </c>
    </row>
    <row r="26" spans="1:102" ht="20.100000000000001" customHeight="1" x14ac:dyDescent="0.3">
      <c r="A26" s="90">
        <f>ROW()</f>
        <v>26</v>
      </c>
      <c r="B26" s="139" t="str">
        <f t="shared" si="12"/>
        <v/>
      </c>
      <c r="C26" s="139" t="str">
        <f t="shared" si="0"/>
        <v/>
      </c>
      <c r="D26" s="139" t="str">
        <f>IF(C26="","",COUNTIFS(C$11:C26,"&gt;0"))</f>
        <v/>
      </c>
      <c r="E26" s="57"/>
      <c r="F26" s="58"/>
      <c r="G26" s="58"/>
      <c r="H26" s="57"/>
      <c r="I26" s="180"/>
      <c r="J26" s="68"/>
      <c r="K26" s="277"/>
      <c r="L26" s="275">
        <v>0</v>
      </c>
      <c r="M26" s="183" t="str">
        <f>IFERROR(VLOOKUP(J26,Lists!J$4:K$723,2,FALSE),"")</f>
        <v/>
      </c>
      <c r="N26" s="70" t="str">
        <f>IFERROR(VLOOKUP(J26,Lists!J$4:L$723,3,FALSE),"")</f>
        <v/>
      </c>
      <c r="O26" s="71" t="str">
        <f t="shared" si="1"/>
        <v/>
      </c>
      <c r="P26" s="66"/>
      <c r="Q26" s="181"/>
      <c r="R26" s="94"/>
      <c r="S26" s="102"/>
      <c r="T26" s="103"/>
      <c r="U26" s="94"/>
      <c r="V26" s="104"/>
      <c r="W26" s="114"/>
      <c r="X26" s="85" t="str">
        <f>IFERROR(VLOOKUP(I26,Lists!A$4:B$11,2,FALSE),"")</f>
        <v/>
      </c>
      <c r="Y26" s="85" t="str">
        <f>IFERROR(VLOOKUP(#REF!,Lists!A$12:B$45,2,FALSE),"")</f>
        <v/>
      </c>
      <c r="Z26" s="90" t="str">
        <f t="shared" si="2"/>
        <v/>
      </c>
      <c r="AA26" s="100" t="str">
        <f t="shared" si="3"/>
        <v/>
      </c>
      <c r="AB26" s="100" t="str">
        <f>IF(L26&lt;&gt;0,IF(R26="Yes",IF(#REF!="","P",""),""),"")</f>
        <v/>
      </c>
      <c r="AC26" s="100" t="str">
        <f t="shared" si="4"/>
        <v/>
      </c>
      <c r="AD26" s="100" t="str">
        <f t="shared" si="5"/>
        <v/>
      </c>
      <c r="AE26" s="100" t="str">
        <f t="shared" si="6"/>
        <v/>
      </c>
      <c r="AF26" s="81"/>
      <c r="AG26" s="81"/>
      <c r="AH26" s="81"/>
      <c r="AI26" s="81"/>
      <c r="AK26" s="81"/>
      <c r="AL26" s="81"/>
      <c r="AM26" s="81"/>
      <c r="AW26" s="80"/>
      <c r="BN26" s="73" t="str">
        <f t="shared" si="7"/>
        <v/>
      </c>
      <c r="BO26" s="73" t="str">
        <f t="shared" si="8"/>
        <v/>
      </c>
      <c r="BP26" s="73" t="str">
        <f t="shared" si="9"/>
        <v/>
      </c>
      <c r="BQ26" s="73" t="str">
        <f t="shared" si="10"/>
        <v/>
      </c>
      <c r="BT26" s="73" t="str">
        <f t="shared" si="11"/>
        <v/>
      </c>
      <c r="CX26" s="42" t="str">
        <f t="shared" si="13"/>
        <v/>
      </c>
    </row>
    <row r="27" spans="1:102" ht="20.100000000000001" customHeight="1" x14ac:dyDescent="0.3">
      <c r="A27" s="90">
        <f>ROW()</f>
        <v>27</v>
      </c>
      <c r="B27" s="139" t="str">
        <f t="shared" si="12"/>
        <v/>
      </c>
      <c r="C27" s="139" t="str">
        <f t="shared" si="0"/>
        <v/>
      </c>
      <c r="D27" s="139" t="str">
        <f>IF(C27="","",COUNTIFS(C$11:C27,"&gt;0"))</f>
        <v/>
      </c>
      <c r="E27" s="57"/>
      <c r="F27" s="58"/>
      <c r="G27" s="58"/>
      <c r="H27" s="57"/>
      <c r="I27" s="180"/>
      <c r="J27" s="68"/>
      <c r="K27" s="277"/>
      <c r="L27" s="275">
        <v>0</v>
      </c>
      <c r="M27" s="183" t="str">
        <f>IFERROR(VLOOKUP(J27,Lists!J$4:K$723,2,FALSE),"")</f>
        <v/>
      </c>
      <c r="N27" s="70" t="str">
        <f>IFERROR(VLOOKUP(J27,Lists!J$4:L$723,3,FALSE),"")</f>
        <v/>
      </c>
      <c r="O27" s="71" t="str">
        <f t="shared" si="1"/>
        <v/>
      </c>
      <c r="P27" s="66"/>
      <c r="Q27" s="181"/>
      <c r="R27" s="94"/>
      <c r="S27" s="102"/>
      <c r="T27" s="103"/>
      <c r="U27" s="94"/>
      <c r="V27" s="104"/>
      <c r="W27" s="114"/>
      <c r="X27" s="85" t="str">
        <f>IFERROR(VLOOKUP(I27,Lists!A$4:B$11,2,FALSE),"")</f>
        <v/>
      </c>
      <c r="Y27" s="85" t="str">
        <f>IFERROR(VLOOKUP(#REF!,Lists!A$12:B$45,2,FALSE),"")</f>
        <v/>
      </c>
      <c r="Z27" s="90" t="str">
        <f t="shared" si="2"/>
        <v/>
      </c>
      <c r="AA27" s="100" t="str">
        <f t="shared" si="3"/>
        <v/>
      </c>
      <c r="AB27" s="100" t="str">
        <f>IF(L27&lt;&gt;0,IF(R27="Yes",IF(#REF!="","P",""),""),"")</f>
        <v/>
      </c>
      <c r="AC27" s="100" t="str">
        <f t="shared" si="4"/>
        <v/>
      </c>
      <c r="AD27" s="100" t="str">
        <f t="shared" si="5"/>
        <v/>
      </c>
      <c r="AE27" s="100" t="str">
        <f t="shared" si="6"/>
        <v/>
      </c>
      <c r="AF27" s="81"/>
      <c r="AG27" s="81"/>
      <c r="AH27" s="81"/>
      <c r="AI27" s="81"/>
      <c r="AK27" s="81"/>
      <c r="AL27" s="81"/>
      <c r="AM27" s="81"/>
      <c r="AW27" s="80"/>
      <c r="BN27" s="73" t="str">
        <f t="shared" si="7"/>
        <v/>
      </c>
      <c r="BO27" s="73" t="str">
        <f t="shared" si="8"/>
        <v/>
      </c>
      <c r="BP27" s="73" t="str">
        <f t="shared" si="9"/>
        <v/>
      </c>
      <c r="BQ27" s="73" t="str">
        <f t="shared" si="10"/>
        <v/>
      </c>
      <c r="BT27" s="73" t="str">
        <f t="shared" si="11"/>
        <v/>
      </c>
      <c r="CX27" s="42" t="str">
        <f t="shared" si="13"/>
        <v/>
      </c>
    </row>
    <row r="28" spans="1:102" ht="20.100000000000001" customHeight="1" x14ac:dyDescent="0.3">
      <c r="A28" s="90">
        <f>ROW()</f>
        <v>28</v>
      </c>
      <c r="B28" s="139" t="str">
        <f t="shared" si="12"/>
        <v/>
      </c>
      <c r="C28" s="139" t="str">
        <f t="shared" si="0"/>
        <v/>
      </c>
      <c r="D28" s="139" t="str">
        <f>IF(C28="","",COUNTIFS(C$11:C28,"&gt;0"))</f>
        <v/>
      </c>
      <c r="E28" s="57"/>
      <c r="F28" s="58"/>
      <c r="G28" s="58"/>
      <c r="H28" s="57"/>
      <c r="I28" s="180"/>
      <c r="J28" s="68"/>
      <c r="K28" s="277"/>
      <c r="L28" s="275">
        <v>0</v>
      </c>
      <c r="M28" s="183" t="str">
        <f>IFERROR(VLOOKUP(J28,Lists!J$4:K$723,2,FALSE),"")</f>
        <v/>
      </c>
      <c r="N28" s="70" t="str">
        <f>IFERROR(VLOOKUP(J28,Lists!J$4:L$723,3,FALSE),"")</f>
        <v/>
      </c>
      <c r="O28" s="71" t="str">
        <f t="shared" si="1"/>
        <v/>
      </c>
      <c r="P28" s="66"/>
      <c r="Q28" s="181"/>
      <c r="R28" s="94"/>
      <c r="S28" s="102"/>
      <c r="T28" s="103"/>
      <c r="U28" s="94"/>
      <c r="V28" s="104"/>
      <c r="W28" s="114"/>
      <c r="X28" s="85" t="str">
        <f>IFERROR(VLOOKUP(I28,Lists!A$4:B$11,2,FALSE),"")</f>
        <v/>
      </c>
      <c r="Y28" s="85" t="str">
        <f>IFERROR(VLOOKUP(#REF!,Lists!A$12:B$45,2,FALSE),"")</f>
        <v/>
      </c>
      <c r="Z28" s="90" t="str">
        <f t="shared" si="2"/>
        <v/>
      </c>
      <c r="AA28" s="100" t="str">
        <f t="shared" si="3"/>
        <v/>
      </c>
      <c r="AB28" s="100" t="str">
        <f>IF(L28&lt;&gt;0,IF(R28="Yes",IF(#REF!="","P",""),""),"")</f>
        <v/>
      </c>
      <c r="AC28" s="100" t="str">
        <f t="shared" si="4"/>
        <v/>
      </c>
      <c r="AD28" s="100" t="str">
        <f t="shared" si="5"/>
        <v/>
      </c>
      <c r="AE28" s="100" t="str">
        <f t="shared" si="6"/>
        <v/>
      </c>
      <c r="AF28" s="81"/>
      <c r="AG28" s="81"/>
      <c r="AH28" s="81"/>
      <c r="AI28" s="81"/>
      <c r="AK28" s="81"/>
      <c r="AL28" s="81"/>
      <c r="AM28" s="81"/>
      <c r="AW28" s="80"/>
      <c r="BN28" s="73" t="str">
        <f t="shared" si="7"/>
        <v/>
      </c>
      <c r="BO28" s="73" t="str">
        <f t="shared" si="8"/>
        <v/>
      </c>
      <c r="BP28" s="73" t="str">
        <f t="shared" si="9"/>
        <v/>
      </c>
      <c r="BQ28" s="73" t="str">
        <f t="shared" si="10"/>
        <v/>
      </c>
      <c r="BT28" s="73" t="str">
        <f t="shared" si="11"/>
        <v/>
      </c>
      <c r="CX28" s="42" t="str">
        <f t="shared" si="13"/>
        <v/>
      </c>
    </row>
    <row r="29" spans="1:102" ht="20.100000000000001" customHeight="1" x14ac:dyDescent="0.3">
      <c r="A29" s="90">
        <f>ROW()</f>
        <v>29</v>
      </c>
      <c r="B29" s="139" t="str">
        <f t="shared" si="12"/>
        <v/>
      </c>
      <c r="C29" s="139" t="str">
        <f t="shared" si="0"/>
        <v/>
      </c>
      <c r="D29" s="139" t="str">
        <f>IF(C29="","",COUNTIFS(C$11:C29,"&gt;0"))</f>
        <v/>
      </c>
      <c r="E29" s="57"/>
      <c r="F29" s="58"/>
      <c r="G29" s="58"/>
      <c r="H29" s="57"/>
      <c r="I29" s="180"/>
      <c r="J29" s="68"/>
      <c r="K29" s="277"/>
      <c r="L29" s="275">
        <v>0</v>
      </c>
      <c r="M29" s="183" t="str">
        <f>IFERROR(VLOOKUP(J29,Lists!J$4:K$723,2,FALSE),"")</f>
        <v/>
      </c>
      <c r="N29" s="70" t="str">
        <f>IFERROR(VLOOKUP(J29,Lists!J$4:L$723,3,FALSE),"")</f>
        <v/>
      </c>
      <c r="O29" s="71" t="str">
        <f t="shared" si="1"/>
        <v/>
      </c>
      <c r="P29" s="66"/>
      <c r="Q29" s="181"/>
      <c r="R29" s="94"/>
      <c r="S29" s="102"/>
      <c r="T29" s="103"/>
      <c r="U29" s="94"/>
      <c r="V29" s="104"/>
      <c r="W29" s="114"/>
      <c r="X29" s="85" t="str">
        <f>IFERROR(VLOOKUP(I29,Lists!A$4:B$11,2,FALSE),"")</f>
        <v/>
      </c>
      <c r="Y29" s="85" t="str">
        <f>IFERROR(VLOOKUP(#REF!,Lists!A$12:B$45,2,FALSE),"")</f>
        <v/>
      </c>
      <c r="Z29" s="90" t="str">
        <f t="shared" si="2"/>
        <v/>
      </c>
      <c r="AA29" s="100" t="str">
        <f t="shared" si="3"/>
        <v/>
      </c>
      <c r="AB29" s="100" t="str">
        <f>IF(L29&lt;&gt;0,IF(R29="Yes",IF(#REF!="","P",""),""),"")</f>
        <v/>
      </c>
      <c r="AC29" s="100" t="str">
        <f t="shared" si="4"/>
        <v/>
      </c>
      <c r="AD29" s="100" t="str">
        <f t="shared" si="5"/>
        <v/>
      </c>
      <c r="AE29" s="100" t="str">
        <f t="shared" si="6"/>
        <v/>
      </c>
      <c r="AF29" s="81"/>
      <c r="AG29" s="81"/>
      <c r="AH29" s="81"/>
      <c r="AI29" s="81"/>
      <c r="AK29" s="81"/>
      <c r="AL29" s="81"/>
      <c r="AM29" s="81"/>
      <c r="BN29" s="73" t="str">
        <f t="shared" si="7"/>
        <v/>
      </c>
      <c r="BO29" s="73" t="str">
        <f t="shared" si="8"/>
        <v/>
      </c>
      <c r="BP29" s="73" t="str">
        <f t="shared" si="9"/>
        <v/>
      </c>
      <c r="BQ29" s="73" t="str">
        <f t="shared" si="10"/>
        <v/>
      </c>
      <c r="BT29" s="73" t="str">
        <f t="shared" si="11"/>
        <v/>
      </c>
      <c r="CX29" s="42" t="str">
        <f t="shared" si="13"/>
        <v/>
      </c>
    </row>
    <row r="30" spans="1:102" ht="20.100000000000001" customHeight="1" x14ac:dyDescent="0.3">
      <c r="A30" s="90">
        <f>ROW()</f>
        <v>30</v>
      </c>
      <c r="B30" s="139" t="str">
        <f t="shared" si="12"/>
        <v/>
      </c>
      <c r="C30" s="139" t="str">
        <f t="shared" si="0"/>
        <v/>
      </c>
      <c r="D30" s="139" t="str">
        <f>IF(C30="","",COUNTIFS(C$11:C30,"&gt;0"))</f>
        <v/>
      </c>
      <c r="E30" s="57"/>
      <c r="F30" s="58"/>
      <c r="G30" s="58"/>
      <c r="H30" s="57"/>
      <c r="I30" s="180"/>
      <c r="J30" s="68"/>
      <c r="K30" s="277"/>
      <c r="L30" s="275">
        <v>0</v>
      </c>
      <c r="M30" s="183" t="str">
        <f>IFERROR(VLOOKUP(J30,Lists!J$4:K$723,2,FALSE),"")</f>
        <v/>
      </c>
      <c r="N30" s="70" t="str">
        <f>IFERROR(VLOOKUP(J30,Lists!J$4:L$723,3,FALSE),"")</f>
        <v/>
      </c>
      <c r="O30" s="71" t="str">
        <f t="shared" si="1"/>
        <v/>
      </c>
      <c r="P30" s="66"/>
      <c r="Q30" s="181"/>
      <c r="R30" s="94"/>
      <c r="S30" s="102"/>
      <c r="T30" s="103"/>
      <c r="U30" s="94"/>
      <c r="V30" s="104"/>
      <c r="W30" s="114"/>
      <c r="X30" s="85" t="str">
        <f>IFERROR(VLOOKUP(I30,Lists!A$4:B$11,2,FALSE),"")</f>
        <v/>
      </c>
      <c r="Y30" s="85" t="str">
        <f>IFERROR(VLOOKUP(#REF!,Lists!A$12:B$45,2,FALSE),"")</f>
        <v/>
      </c>
      <c r="Z30" s="90" t="str">
        <f t="shared" si="2"/>
        <v/>
      </c>
      <c r="AA30" s="100" t="str">
        <f t="shared" si="3"/>
        <v/>
      </c>
      <c r="AB30" s="100" t="str">
        <f>IF(L30&lt;&gt;0,IF(R30="Yes",IF(#REF!="","P",""),""),"")</f>
        <v/>
      </c>
      <c r="AC30" s="100" t="str">
        <f t="shared" si="4"/>
        <v/>
      </c>
      <c r="AD30" s="100" t="str">
        <f t="shared" si="5"/>
        <v/>
      </c>
      <c r="AE30" s="100" t="str">
        <f t="shared" si="6"/>
        <v/>
      </c>
      <c r="AF30" s="81"/>
      <c r="AG30" s="81"/>
      <c r="AH30" s="81"/>
      <c r="AI30" s="81"/>
      <c r="AK30" s="81"/>
      <c r="AL30" s="81"/>
      <c r="AM30" s="81"/>
      <c r="BN30" s="73" t="str">
        <f t="shared" si="7"/>
        <v/>
      </c>
      <c r="BO30" s="73" t="str">
        <f t="shared" si="8"/>
        <v/>
      </c>
      <c r="BP30" s="73" t="str">
        <f t="shared" si="9"/>
        <v/>
      </c>
      <c r="BQ30" s="73" t="str">
        <f t="shared" si="10"/>
        <v/>
      </c>
      <c r="BT30" s="73" t="str">
        <f t="shared" si="11"/>
        <v/>
      </c>
      <c r="CX30" s="42" t="str">
        <f t="shared" si="13"/>
        <v/>
      </c>
    </row>
    <row r="31" spans="1:102" ht="20.100000000000001" customHeight="1" x14ac:dyDescent="0.3">
      <c r="A31" s="90">
        <f>ROW()</f>
        <v>31</v>
      </c>
      <c r="B31" s="139" t="str">
        <f t="shared" si="12"/>
        <v/>
      </c>
      <c r="C31" s="139" t="str">
        <f t="shared" si="0"/>
        <v/>
      </c>
      <c r="D31" s="139" t="str">
        <f>IF(C31="","",COUNTIFS(C$11:C31,"&gt;0"))</f>
        <v/>
      </c>
      <c r="E31" s="57"/>
      <c r="F31" s="58"/>
      <c r="G31" s="58"/>
      <c r="H31" s="57"/>
      <c r="I31" s="180"/>
      <c r="J31" s="68"/>
      <c r="K31" s="277"/>
      <c r="L31" s="275">
        <v>0</v>
      </c>
      <c r="M31" s="183" t="str">
        <f>IFERROR(VLOOKUP(J31,Lists!J$4:K$723,2,FALSE),"")</f>
        <v/>
      </c>
      <c r="N31" s="70" t="str">
        <f>IFERROR(VLOOKUP(J31,Lists!J$4:L$723,3,FALSE),"")</f>
        <v/>
      </c>
      <c r="O31" s="71" t="str">
        <f t="shared" si="1"/>
        <v/>
      </c>
      <c r="P31" s="66"/>
      <c r="Q31" s="181"/>
      <c r="R31" s="94"/>
      <c r="S31" s="102"/>
      <c r="T31" s="103"/>
      <c r="U31" s="94"/>
      <c r="V31" s="104"/>
      <c r="W31" s="114"/>
      <c r="X31" s="85" t="str">
        <f>IFERROR(VLOOKUP(I31,Lists!A$4:B$11,2,FALSE),"")</f>
        <v/>
      </c>
      <c r="Y31" s="85" t="str">
        <f>IFERROR(VLOOKUP(#REF!,Lists!A$12:B$45,2,FALSE),"")</f>
        <v/>
      </c>
      <c r="Z31" s="90" t="str">
        <f t="shared" si="2"/>
        <v/>
      </c>
      <c r="AA31" s="100" t="str">
        <f t="shared" si="3"/>
        <v/>
      </c>
      <c r="AB31" s="100" t="str">
        <f>IF(L31&lt;&gt;0,IF(R31="Yes",IF(#REF!="","P",""),""),"")</f>
        <v/>
      </c>
      <c r="AC31" s="100" t="str">
        <f t="shared" si="4"/>
        <v/>
      </c>
      <c r="AD31" s="100" t="str">
        <f t="shared" si="5"/>
        <v/>
      </c>
      <c r="AE31" s="100" t="str">
        <f t="shared" si="6"/>
        <v/>
      </c>
      <c r="AF31" s="81"/>
      <c r="AG31" s="81"/>
      <c r="AH31" s="81"/>
      <c r="AI31" s="81"/>
      <c r="AK31" s="81"/>
      <c r="AL31" s="81"/>
      <c r="AM31" s="81"/>
      <c r="BN31" s="73" t="str">
        <f t="shared" si="7"/>
        <v/>
      </c>
      <c r="BO31" s="73" t="str">
        <f t="shared" si="8"/>
        <v/>
      </c>
      <c r="BP31" s="73" t="str">
        <f t="shared" si="9"/>
        <v/>
      </c>
      <c r="BQ31" s="73" t="str">
        <f t="shared" si="10"/>
        <v/>
      </c>
      <c r="BT31" s="73" t="str">
        <f t="shared" si="11"/>
        <v/>
      </c>
      <c r="CX31" s="42" t="str">
        <f t="shared" si="13"/>
        <v/>
      </c>
    </row>
    <row r="32" spans="1:102" ht="20.100000000000001" customHeight="1" x14ac:dyDescent="0.3">
      <c r="A32" s="90">
        <f>ROW()</f>
        <v>32</v>
      </c>
      <c r="B32" s="139" t="str">
        <f t="shared" si="12"/>
        <v/>
      </c>
      <c r="C32" s="139" t="str">
        <f t="shared" si="0"/>
        <v/>
      </c>
      <c r="D32" s="139" t="str">
        <f>IF(C32="","",COUNTIFS(C$11:C32,"&gt;0"))</f>
        <v/>
      </c>
      <c r="E32" s="57"/>
      <c r="F32" s="58"/>
      <c r="G32" s="58"/>
      <c r="H32" s="57"/>
      <c r="I32" s="180"/>
      <c r="J32" s="68"/>
      <c r="K32" s="277"/>
      <c r="L32" s="275">
        <v>0</v>
      </c>
      <c r="M32" s="183" t="str">
        <f>IFERROR(VLOOKUP(J32,Lists!J$4:K$723,2,FALSE),"")</f>
        <v/>
      </c>
      <c r="N32" s="70" t="str">
        <f>IFERROR(VLOOKUP(J32,Lists!J$4:L$723,3,FALSE),"")</f>
        <v/>
      </c>
      <c r="O32" s="71" t="str">
        <f t="shared" si="1"/>
        <v/>
      </c>
      <c r="P32" s="66"/>
      <c r="Q32" s="181"/>
      <c r="R32" s="94"/>
      <c r="S32" s="102"/>
      <c r="T32" s="103"/>
      <c r="U32" s="94"/>
      <c r="V32" s="104"/>
      <c r="W32" s="114"/>
      <c r="X32" s="85" t="str">
        <f>IFERROR(VLOOKUP(I32,Lists!A$4:B$11,2,FALSE),"")</f>
        <v/>
      </c>
      <c r="Y32" s="85" t="str">
        <f>IFERROR(VLOOKUP(#REF!,Lists!A$12:B$45,2,FALSE),"")</f>
        <v/>
      </c>
      <c r="Z32" s="90" t="str">
        <f t="shared" si="2"/>
        <v/>
      </c>
      <c r="AA32" s="100" t="str">
        <f t="shared" si="3"/>
        <v/>
      </c>
      <c r="AB32" s="100" t="str">
        <f>IF(L32&lt;&gt;0,IF(R32="Yes",IF(#REF!="","P",""),""),"")</f>
        <v/>
      </c>
      <c r="AC32" s="100" t="str">
        <f t="shared" si="4"/>
        <v/>
      </c>
      <c r="AD32" s="100" t="str">
        <f t="shared" si="5"/>
        <v/>
      </c>
      <c r="AE32" s="100" t="str">
        <f t="shared" si="6"/>
        <v/>
      </c>
      <c r="AF32" s="81"/>
      <c r="AG32" s="81"/>
      <c r="AH32" s="81"/>
      <c r="AI32" s="81"/>
      <c r="AK32" s="81"/>
      <c r="AL32" s="81"/>
      <c r="AM32" s="81"/>
      <c r="BN32" s="73" t="str">
        <f t="shared" si="7"/>
        <v/>
      </c>
      <c r="BO32" s="73" t="str">
        <f t="shared" si="8"/>
        <v/>
      </c>
      <c r="BP32" s="73" t="str">
        <f t="shared" si="9"/>
        <v/>
      </c>
      <c r="BQ32" s="73" t="str">
        <f t="shared" si="10"/>
        <v/>
      </c>
      <c r="BT32" s="73" t="str">
        <f t="shared" si="11"/>
        <v/>
      </c>
      <c r="CX32" s="42" t="str">
        <f t="shared" si="13"/>
        <v/>
      </c>
    </row>
    <row r="33" spans="1:102" ht="20.100000000000001" customHeight="1" x14ac:dyDescent="0.3">
      <c r="A33" s="90">
        <f>ROW()</f>
        <v>33</v>
      </c>
      <c r="B33" s="139" t="str">
        <f t="shared" si="12"/>
        <v/>
      </c>
      <c r="C33" s="139" t="str">
        <f t="shared" si="0"/>
        <v/>
      </c>
      <c r="D33" s="139" t="str">
        <f>IF(C33="","",COUNTIFS(C$11:C33,"&gt;0"))</f>
        <v/>
      </c>
      <c r="E33" s="57"/>
      <c r="F33" s="58"/>
      <c r="G33" s="58"/>
      <c r="H33" s="57"/>
      <c r="I33" s="180"/>
      <c r="J33" s="68"/>
      <c r="K33" s="277"/>
      <c r="L33" s="275">
        <v>0</v>
      </c>
      <c r="M33" s="183" t="str">
        <f>IFERROR(VLOOKUP(J33,Lists!J$4:K$723,2,FALSE),"")</f>
        <v/>
      </c>
      <c r="N33" s="70" t="str">
        <f>IFERROR(VLOOKUP(J33,Lists!J$4:L$723,3,FALSE),"")</f>
        <v/>
      </c>
      <c r="O33" s="71" t="str">
        <f t="shared" si="1"/>
        <v/>
      </c>
      <c r="P33" s="66"/>
      <c r="Q33" s="181"/>
      <c r="R33" s="94"/>
      <c r="S33" s="102"/>
      <c r="T33" s="103"/>
      <c r="U33" s="94"/>
      <c r="V33" s="104"/>
      <c r="W33" s="114"/>
      <c r="X33" s="85" t="str">
        <f>IFERROR(VLOOKUP(I33,Lists!A$4:B$11,2,FALSE),"")</f>
        <v/>
      </c>
      <c r="Y33" s="85" t="str">
        <f>IFERROR(VLOOKUP(#REF!,Lists!A$12:B$45,2,FALSE),"")</f>
        <v/>
      </c>
      <c r="Z33" s="90" t="str">
        <f t="shared" si="2"/>
        <v/>
      </c>
      <c r="AA33" s="100" t="str">
        <f t="shared" si="3"/>
        <v/>
      </c>
      <c r="AB33" s="100" t="str">
        <f>IF(L33&lt;&gt;0,IF(R33="Yes",IF(#REF!="","P",""),""),"")</f>
        <v/>
      </c>
      <c r="AC33" s="100" t="str">
        <f t="shared" si="4"/>
        <v/>
      </c>
      <c r="AD33" s="100" t="str">
        <f t="shared" si="5"/>
        <v/>
      </c>
      <c r="AE33" s="100" t="str">
        <f t="shared" si="6"/>
        <v/>
      </c>
      <c r="AF33" s="81"/>
      <c r="AG33" s="81"/>
      <c r="AH33" s="81"/>
      <c r="AI33" s="81"/>
      <c r="AK33" s="81"/>
      <c r="AL33" s="81"/>
      <c r="AM33" s="81"/>
      <c r="BN33" s="73" t="str">
        <f t="shared" si="7"/>
        <v/>
      </c>
      <c r="BO33" s="73" t="str">
        <f t="shared" si="8"/>
        <v/>
      </c>
      <c r="BP33" s="73" t="str">
        <f t="shared" si="9"/>
        <v/>
      </c>
      <c r="BQ33" s="73" t="str">
        <f t="shared" si="10"/>
        <v/>
      </c>
      <c r="BT33" s="73" t="str">
        <f t="shared" si="11"/>
        <v/>
      </c>
      <c r="CX33" s="42" t="str">
        <f t="shared" si="13"/>
        <v/>
      </c>
    </row>
    <row r="34" spans="1:102" ht="20.100000000000001" customHeight="1" x14ac:dyDescent="0.3">
      <c r="A34" s="90">
        <f>ROW()</f>
        <v>34</v>
      </c>
      <c r="B34" s="139" t="str">
        <f t="shared" si="12"/>
        <v/>
      </c>
      <c r="C34" s="139" t="str">
        <f t="shared" si="0"/>
        <v/>
      </c>
      <c r="D34" s="139" t="str">
        <f>IF(C34="","",COUNTIFS(C$11:C34,"&gt;0"))</f>
        <v/>
      </c>
      <c r="E34" s="57"/>
      <c r="F34" s="58"/>
      <c r="G34" s="58"/>
      <c r="H34" s="57"/>
      <c r="I34" s="180"/>
      <c r="J34" s="68"/>
      <c r="K34" s="277"/>
      <c r="L34" s="275">
        <v>0</v>
      </c>
      <c r="M34" s="183" t="str">
        <f>IFERROR(VLOOKUP(J34,Lists!J$4:K$723,2,FALSE),"")</f>
        <v/>
      </c>
      <c r="N34" s="70" t="str">
        <f>IFERROR(VLOOKUP(J34,Lists!J$4:L$723,3,FALSE),"")</f>
        <v/>
      </c>
      <c r="O34" s="71" t="str">
        <f t="shared" si="1"/>
        <v/>
      </c>
      <c r="P34" s="66"/>
      <c r="Q34" s="181"/>
      <c r="R34" s="94"/>
      <c r="S34" s="102"/>
      <c r="T34" s="103"/>
      <c r="U34" s="94"/>
      <c r="V34" s="104"/>
      <c r="W34" s="114"/>
      <c r="X34" s="85" t="str">
        <f>IFERROR(VLOOKUP(I34,Lists!A$4:B$11,2,FALSE),"")</f>
        <v/>
      </c>
      <c r="Y34" s="85" t="str">
        <f>IFERROR(VLOOKUP(#REF!,Lists!A$12:B$45,2,FALSE),"")</f>
        <v/>
      </c>
      <c r="Z34" s="90" t="str">
        <f t="shared" si="2"/>
        <v/>
      </c>
      <c r="AA34" s="100" t="str">
        <f t="shared" si="3"/>
        <v/>
      </c>
      <c r="AB34" s="100" t="str">
        <f>IF(L34&lt;&gt;0,IF(R34="Yes",IF(#REF!="","P",""),""),"")</f>
        <v/>
      </c>
      <c r="AC34" s="100" t="str">
        <f t="shared" si="4"/>
        <v/>
      </c>
      <c r="AD34" s="100" t="str">
        <f t="shared" si="5"/>
        <v/>
      </c>
      <c r="AE34" s="100" t="str">
        <f t="shared" si="6"/>
        <v/>
      </c>
      <c r="AF34" s="81"/>
      <c r="AG34" s="81"/>
      <c r="AH34" s="81"/>
      <c r="AI34" s="81"/>
      <c r="AK34" s="81"/>
      <c r="AL34" s="81"/>
      <c r="AM34" s="81"/>
      <c r="BN34" s="73" t="str">
        <f t="shared" si="7"/>
        <v/>
      </c>
      <c r="BO34" s="73" t="str">
        <f t="shared" si="8"/>
        <v/>
      </c>
      <c r="BP34" s="73" t="str">
        <f t="shared" si="9"/>
        <v/>
      </c>
      <c r="BQ34" s="73" t="str">
        <f t="shared" si="10"/>
        <v/>
      </c>
      <c r="BT34" s="73" t="str">
        <f t="shared" si="11"/>
        <v/>
      </c>
      <c r="CX34" s="42" t="str">
        <f t="shared" si="13"/>
        <v/>
      </c>
    </row>
    <row r="35" spans="1:102" ht="20.100000000000001" customHeight="1" x14ac:dyDescent="0.3">
      <c r="A35" s="90">
        <f>ROW()</f>
        <v>35</v>
      </c>
      <c r="B35" s="139" t="str">
        <f t="shared" si="12"/>
        <v/>
      </c>
      <c r="C35" s="139" t="str">
        <f t="shared" si="0"/>
        <v/>
      </c>
      <c r="D35" s="139" t="str">
        <f>IF(C35="","",COUNTIFS(C$11:C35,"&gt;0"))</f>
        <v/>
      </c>
      <c r="E35" s="57"/>
      <c r="F35" s="58"/>
      <c r="G35" s="58"/>
      <c r="H35" s="57"/>
      <c r="I35" s="180"/>
      <c r="J35" s="68"/>
      <c r="K35" s="277"/>
      <c r="L35" s="275">
        <v>0</v>
      </c>
      <c r="M35" s="183" t="str">
        <f>IFERROR(VLOOKUP(J35,Lists!J$4:K$723,2,FALSE),"")</f>
        <v/>
      </c>
      <c r="N35" s="70" t="str">
        <f>IFERROR(VLOOKUP(J35,Lists!J$4:L$723,3,FALSE),"")</f>
        <v/>
      </c>
      <c r="O35" s="71" t="str">
        <f t="shared" si="1"/>
        <v/>
      </c>
      <c r="P35" s="66"/>
      <c r="Q35" s="181"/>
      <c r="R35" s="94"/>
      <c r="S35" s="102"/>
      <c r="T35" s="103"/>
      <c r="U35" s="94"/>
      <c r="V35" s="104"/>
      <c r="W35" s="114"/>
      <c r="X35" s="85" t="str">
        <f>IFERROR(VLOOKUP(I35,Lists!A$4:B$11,2,FALSE),"")</f>
        <v/>
      </c>
      <c r="Y35" s="85" t="str">
        <f>IFERROR(VLOOKUP(#REF!,Lists!A$12:B$45,2,FALSE),"")</f>
        <v/>
      </c>
      <c r="Z35" s="90" t="str">
        <f t="shared" si="2"/>
        <v/>
      </c>
      <c r="AA35" s="100" t="str">
        <f t="shared" si="3"/>
        <v/>
      </c>
      <c r="AB35" s="100" t="str">
        <f>IF(L35&lt;&gt;0,IF(R35="Yes",IF(#REF!="","P",""),""),"")</f>
        <v/>
      </c>
      <c r="AC35" s="100" t="str">
        <f t="shared" si="4"/>
        <v/>
      </c>
      <c r="AD35" s="100" t="str">
        <f t="shared" si="5"/>
        <v/>
      </c>
      <c r="AE35" s="100" t="str">
        <f t="shared" si="6"/>
        <v/>
      </c>
      <c r="AF35" s="81"/>
      <c r="AG35" s="81"/>
      <c r="AH35" s="81"/>
      <c r="AI35" s="81"/>
      <c r="AK35" s="81"/>
      <c r="AL35" s="81"/>
      <c r="AM35" s="81"/>
      <c r="AN35" s="81"/>
      <c r="BN35" s="73" t="str">
        <f t="shared" si="7"/>
        <v/>
      </c>
      <c r="BO35" s="73" t="str">
        <f t="shared" si="8"/>
        <v/>
      </c>
      <c r="BP35" s="73" t="str">
        <f t="shared" si="9"/>
        <v/>
      </c>
      <c r="BQ35" s="73" t="str">
        <f t="shared" si="10"/>
        <v/>
      </c>
      <c r="BT35" s="73" t="str">
        <f t="shared" si="11"/>
        <v/>
      </c>
      <c r="CX35" s="42" t="str">
        <f t="shared" si="13"/>
        <v/>
      </c>
    </row>
    <row r="36" spans="1:102" ht="20.100000000000001" customHeight="1" x14ac:dyDescent="0.3">
      <c r="A36" s="90">
        <f>ROW()</f>
        <v>36</v>
      </c>
      <c r="B36" s="139" t="str">
        <f t="shared" si="12"/>
        <v/>
      </c>
      <c r="C36" s="139" t="str">
        <f t="shared" si="0"/>
        <v/>
      </c>
      <c r="D36" s="139" t="str">
        <f>IF(C36="","",COUNTIFS(C$11:C36,"&gt;0"))</f>
        <v/>
      </c>
      <c r="E36" s="57"/>
      <c r="F36" s="58"/>
      <c r="G36" s="58"/>
      <c r="H36" s="57"/>
      <c r="I36" s="180"/>
      <c r="J36" s="68"/>
      <c r="K36" s="277"/>
      <c r="L36" s="275">
        <v>0</v>
      </c>
      <c r="M36" s="183" t="str">
        <f>IFERROR(VLOOKUP(J36,Lists!J$4:K$723,2,FALSE),"")</f>
        <v/>
      </c>
      <c r="N36" s="70" t="str">
        <f>IFERROR(VLOOKUP(J36,Lists!J$4:L$723,3,FALSE),"")</f>
        <v/>
      </c>
      <c r="O36" s="71" t="str">
        <f t="shared" si="1"/>
        <v/>
      </c>
      <c r="P36" s="66"/>
      <c r="Q36" s="181"/>
      <c r="R36" s="94"/>
      <c r="S36" s="102"/>
      <c r="T36" s="103"/>
      <c r="U36" s="94"/>
      <c r="V36" s="104"/>
      <c r="W36" s="114"/>
      <c r="X36" s="85" t="str">
        <f>IFERROR(VLOOKUP(I36,Lists!A$4:B$11,2,FALSE),"")</f>
        <v/>
      </c>
      <c r="Y36" s="85" t="str">
        <f>IFERROR(VLOOKUP(#REF!,Lists!A$12:B$45,2,FALSE),"")</f>
        <v/>
      </c>
      <c r="Z36" s="90" t="str">
        <f t="shared" si="2"/>
        <v/>
      </c>
      <c r="AA36" s="100" t="str">
        <f t="shared" si="3"/>
        <v/>
      </c>
      <c r="AB36" s="100" t="str">
        <f>IF(L36&lt;&gt;0,IF(R36="Yes",IF(#REF!="","P",""),""),"")</f>
        <v/>
      </c>
      <c r="AC36" s="100" t="str">
        <f t="shared" si="4"/>
        <v/>
      </c>
      <c r="AD36" s="100" t="str">
        <f t="shared" si="5"/>
        <v/>
      </c>
      <c r="AE36" s="100" t="str">
        <f t="shared" si="6"/>
        <v/>
      </c>
      <c r="AF36" s="81"/>
      <c r="AG36" s="81"/>
      <c r="AH36" s="81"/>
      <c r="AI36" s="81"/>
      <c r="AK36" s="81"/>
      <c r="AL36" s="81"/>
      <c r="AM36" s="81"/>
      <c r="AN36" s="81"/>
      <c r="BN36" s="73" t="str">
        <f t="shared" si="7"/>
        <v/>
      </c>
      <c r="BO36" s="73" t="str">
        <f t="shared" si="8"/>
        <v/>
      </c>
      <c r="BP36" s="73" t="str">
        <f t="shared" si="9"/>
        <v/>
      </c>
      <c r="BQ36" s="73" t="str">
        <f t="shared" si="10"/>
        <v/>
      </c>
      <c r="BT36" s="73" t="str">
        <f t="shared" si="11"/>
        <v/>
      </c>
      <c r="CX36" s="42" t="str">
        <f t="shared" si="13"/>
        <v/>
      </c>
    </row>
    <row r="37" spans="1:102" ht="20.100000000000001" customHeight="1" x14ac:dyDescent="0.3">
      <c r="A37" s="90">
        <f>ROW()</f>
        <v>37</v>
      </c>
      <c r="B37" s="139" t="str">
        <f t="shared" si="12"/>
        <v/>
      </c>
      <c r="C37" s="139" t="str">
        <f t="shared" si="0"/>
        <v/>
      </c>
      <c r="D37" s="139" t="str">
        <f>IF(C37="","",COUNTIFS(C$11:C37,"&gt;0"))</f>
        <v/>
      </c>
      <c r="E37" s="57"/>
      <c r="F37" s="58"/>
      <c r="G37" s="58"/>
      <c r="H37" s="57"/>
      <c r="I37" s="180"/>
      <c r="J37" s="68"/>
      <c r="K37" s="277"/>
      <c r="L37" s="275">
        <v>0</v>
      </c>
      <c r="M37" s="183" t="str">
        <f>IFERROR(VLOOKUP(J37,Lists!J$4:K$723,2,FALSE),"")</f>
        <v/>
      </c>
      <c r="N37" s="70" t="str">
        <f>IFERROR(VLOOKUP(J37,Lists!J$4:L$723,3,FALSE),"")</f>
        <v/>
      </c>
      <c r="O37" s="71" t="str">
        <f t="shared" si="1"/>
        <v/>
      </c>
      <c r="P37" s="66"/>
      <c r="Q37" s="181"/>
      <c r="R37" s="94"/>
      <c r="S37" s="102"/>
      <c r="T37" s="103"/>
      <c r="U37" s="94"/>
      <c r="V37" s="104"/>
      <c r="W37" s="114"/>
      <c r="X37" s="85" t="str">
        <f>IFERROR(VLOOKUP(I37,Lists!A$4:B$11,2,FALSE),"")</f>
        <v/>
      </c>
      <c r="Y37" s="85" t="str">
        <f>IFERROR(VLOOKUP(#REF!,Lists!A$12:B$45,2,FALSE),"")</f>
        <v/>
      </c>
      <c r="Z37" s="90" t="str">
        <f t="shared" si="2"/>
        <v/>
      </c>
      <c r="AA37" s="100" t="str">
        <f t="shared" si="3"/>
        <v/>
      </c>
      <c r="AB37" s="100" t="str">
        <f>IF(L37&lt;&gt;0,IF(R37="Yes",IF(#REF!="","P",""),""),"")</f>
        <v/>
      </c>
      <c r="AC37" s="100" t="str">
        <f t="shared" si="4"/>
        <v/>
      </c>
      <c r="AD37" s="100" t="str">
        <f t="shared" si="5"/>
        <v/>
      </c>
      <c r="AE37" s="100" t="str">
        <f t="shared" si="6"/>
        <v/>
      </c>
      <c r="AF37" s="81"/>
      <c r="AG37" s="81"/>
      <c r="AH37" s="81"/>
      <c r="AI37" s="81"/>
      <c r="AK37" s="81"/>
      <c r="AL37" s="81"/>
      <c r="AM37" s="81"/>
      <c r="AN37" s="81"/>
      <c r="BN37" s="73" t="str">
        <f t="shared" si="7"/>
        <v/>
      </c>
      <c r="BO37" s="73" t="str">
        <f t="shared" si="8"/>
        <v/>
      </c>
      <c r="BP37" s="73" t="str">
        <f t="shared" si="9"/>
        <v/>
      </c>
      <c r="BQ37" s="73" t="str">
        <f t="shared" si="10"/>
        <v/>
      </c>
      <c r="BT37" s="73" t="str">
        <f t="shared" si="11"/>
        <v/>
      </c>
      <c r="CX37" s="42" t="str">
        <f t="shared" si="13"/>
        <v/>
      </c>
    </row>
    <row r="38" spans="1:102" ht="20.100000000000001" customHeight="1" x14ac:dyDescent="0.3">
      <c r="A38" s="90">
        <f>ROW()</f>
        <v>38</v>
      </c>
      <c r="B38" s="139" t="str">
        <f t="shared" si="12"/>
        <v/>
      </c>
      <c r="C38" s="139" t="str">
        <f t="shared" si="0"/>
        <v/>
      </c>
      <c r="D38" s="139" t="str">
        <f>IF(C38="","",COUNTIFS(C$11:C38,"&gt;0"))</f>
        <v/>
      </c>
      <c r="E38" s="57"/>
      <c r="F38" s="58"/>
      <c r="G38" s="58"/>
      <c r="H38" s="57"/>
      <c r="I38" s="180"/>
      <c r="J38" s="68"/>
      <c r="K38" s="277"/>
      <c r="L38" s="275">
        <v>0</v>
      </c>
      <c r="M38" s="183" t="str">
        <f>IFERROR(VLOOKUP(J38,Lists!J$4:K$723,2,FALSE),"")</f>
        <v/>
      </c>
      <c r="N38" s="70" t="str">
        <f>IFERROR(VLOOKUP(J38,Lists!J$4:L$723,3,FALSE),"")</f>
        <v/>
      </c>
      <c r="O38" s="71" t="str">
        <f t="shared" si="1"/>
        <v/>
      </c>
      <c r="P38" s="66"/>
      <c r="Q38" s="181"/>
      <c r="R38" s="94"/>
      <c r="S38" s="102"/>
      <c r="T38" s="103"/>
      <c r="U38" s="94"/>
      <c r="V38" s="104"/>
      <c r="W38" s="114"/>
      <c r="X38" s="85" t="str">
        <f>IFERROR(VLOOKUP(I38,Lists!A$4:B$11,2,FALSE),"")</f>
        <v/>
      </c>
      <c r="Y38" s="85" t="str">
        <f>IFERROR(VLOOKUP(#REF!,Lists!A$12:B$45,2,FALSE),"")</f>
        <v/>
      </c>
      <c r="Z38" s="90" t="str">
        <f t="shared" si="2"/>
        <v/>
      </c>
      <c r="AA38" s="100" t="str">
        <f t="shared" si="3"/>
        <v/>
      </c>
      <c r="AB38" s="100" t="str">
        <f>IF(L38&lt;&gt;0,IF(R38="Yes",IF(#REF!="","P",""),""),"")</f>
        <v/>
      </c>
      <c r="AC38" s="100" t="str">
        <f t="shared" si="4"/>
        <v/>
      </c>
      <c r="AD38" s="100" t="str">
        <f t="shared" si="5"/>
        <v/>
      </c>
      <c r="AE38" s="100" t="str">
        <f t="shared" si="6"/>
        <v/>
      </c>
      <c r="AF38" s="81"/>
      <c r="AG38" s="81"/>
      <c r="AH38" s="81"/>
      <c r="AI38" s="81"/>
      <c r="AK38" s="81"/>
      <c r="AL38" s="81"/>
      <c r="AM38" s="81"/>
      <c r="AN38" s="81"/>
      <c r="BN38" s="73" t="str">
        <f t="shared" si="7"/>
        <v/>
      </c>
      <c r="BO38" s="73" t="str">
        <f t="shared" si="8"/>
        <v/>
      </c>
      <c r="BP38" s="73" t="str">
        <f t="shared" si="9"/>
        <v/>
      </c>
      <c r="BQ38" s="73" t="str">
        <f t="shared" si="10"/>
        <v/>
      </c>
      <c r="BT38" s="73" t="str">
        <f t="shared" si="11"/>
        <v/>
      </c>
      <c r="CX38" s="42" t="str">
        <f t="shared" si="13"/>
        <v/>
      </c>
    </row>
    <row r="39" spans="1:102" ht="20.100000000000001" customHeight="1" x14ac:dyDescent="0.3">
      <c r="A39" s="90">
        <f>ROW()</f>
        <v>39</v>
      </c>
      <c r="B39" s="139" t="str">
        <f t="shared" si="12"/>
        <v/>
      </c>
      <c r="C39" s="139" t="str">
        <f t="shared" si="0"/>
        <v/>
      </c>
      <c r="D39" s="139" t="str">
        <f>IF(C39="","",COUNTIFS(C$11:C39,"&gt;0"))</f>
        <v/>
      </c>
      <c r="E39" s="57"/>
      <c r="F39" s="58"/>
      <c r="G39" s="58"/>
      <c r="H39" s="57"/>
      <c r="I39" s="180"/>
      <c r="J39" s="68"/>
      <c r="K39" s="277"/>
      <c r="L39" s="275">
        <v>0</v>
      </c>
      <c r="M39" s="183" t="str">
        <f>IFERROR(VLOOKUP(J39,Lists!J$4:K$723,2,FALSE),"")</f>
        <v/>
      </c>
      <c r="N39" s="70" t="str">
        <f>IFERROR(VLOOKUP(J39,Lists!J$4:L$723,3,FALSE),"")</f>
        <v/>
      </c>
      <c r="O39" s="71" t="str">
        <f t="shared" si="1"/>
        <v/>
      </c>
      <c r="P39" s="66"/>
      <c r="Q39" s="181"/>
      <c r="R39" s="94"/>
      <c r="S39" s="102"/>
      <c r="T39" s="103"/>
      <c r="U39" s="94"/>
      <c r="V39" s="104"/>
      <c r="W39" s="114"/>
      <c r="X39" s="85" t="str">
        <f>IFERROR(VLOOKUP(I39,Lists!A$4:B$11,2,FALSE),"")</f>
        <v/>
      </c>
      <c r="Y39" s="85" t="str">
        <f>IFERROR(VLOOKUP(#REF!,Lists!A$12:B$45,2,FALSE),"")</f>
        <v/>
      </c>
      <c r="Z39" s="90" t="str">
        <f t="shared" si="2"/>
        <v/>
      </c>
      <c r="AA39" s="100" t="str">
        <f t="shared" si="3"/>
        <v/>
      </c>
      <c r="AB39" s="100" t="str">
        <f>IF(L39&lt;&gt;0,IF(R39="Yes",IF(#REF!="","P",""),""),"")</f>
        <v/>
      </c>
      <c r="AC39" s="100" t="str">
        <f t="shared" si="4"/>
        <v/>
      </c>
      <c r="AD39" s="100" t="str">
        <f t="shared" si="5"/>
        <v/>
      </c>
      <c r="AE39" s="100" t="str">
        <f t="shared" si="6"/>
        <v/>
      </c>
      <c r="AF39" s="81"/>
      <c r="AG39" s="81"/>
      <c r="AH39" s="81"/>
      <c r="AI39" s="81"/>
      <c r="AK39" s="81"/>
      <c r="AL39" s="81"/>
      <c r="AM39" s="81"/>
      <c r="AN39" s="81"/>
      <c r="BN39" s="73" t="str">
        <f t="shared" si="7"/>
        <v/>
      </c>
      <c r="BO39" s="73" t="str">
        <f t="shared" si="8"/>
        <v/>
      </c>
      <c r="BP39" s="73" t="str">
        <f t="shared" si="9"/>
        <v/>
      </c>
      <c r="BQ39" s="73" t="str">
        <f t="shared" si="10"/>
        <v/>
      </c>
      <c r="BT39" s="73" t="str">
        <f t="shared" si="11"/>
        <v/>
      </c>
      <c r="CX39" s="42" t="str">
        <f t="shared" si="13"/>
        <v/>
      </c>
    </row>
    <row r="40" spans="1:102" ht="20.100000000000001" customHeight="1" x14ac:dyDescent="0.3">
      <c r="A40" s="90">
        <f>ROW()</f>
        <v>40</v>
      </c>
      <c r="B40" s="139" t="str">
        <f t="shared" si="12"/>
        <v/>
      </c>
      <c r="C40" s="139" t="str">
        <f t="shared" si="0"/>
        <v/>
      </c>
      <c r="D40" s="139" t="str">
        <f>IF(C40="","",COUNTIFS(C$11:C40,"&gt;0"))</f>
        <v/>
      </c>
      <c r="E40" s="57"/>
      <c r="F40" s="58"/>
      <c r="G40" s="58"/>
      <c r="H40" s="57"/>
      <c r="I40" s="180"/>
      <c r="J40" s="68"/>
      <c r="K40" s="277"/>
      <c r="L40" s="275">
        <v>0</v>
      </c>
      <c r="M40" s="183" t="str">
        <f>IFERROR(VLOOKUP(J40,Lists!J$4:K$723,2,FALSE),"")</f>
        <v/>
      </c>
      <c r="N40" s="70" t="str">
        <f>IFERROR(VLOOKUP(J40,Lists!J$4:L$723,3,FALSE),"")</f>
        <v/>
      </c>
      <c r="O40" s="71" t="str">
        <f t="shared" si="1"/>
        <v/>
      </c>
      <c r="P40" s="66"/>
      <c r="Q40" s="181"/>
      <c r="R40" s="94"/>
      <c r="S40" s="102"/>
      <c r="T40" s="103"/>
      <c r="U40" s="94"/>
      <c r="V40" s="104"/>
      <c r="W40" s="114"/>
      <c r="X40" s="85" t="str">
        <f>IFERROR(VLOOKUP(I40,Lists!A$4:B$11,2,FALSE),"")</f>
        <v/>
      </c>
      <c r="Y40" s="85" t="str">
        <f>IFERROR(VLOOKUP(#REF!,Lists!A$12:B$45,2,FALSE),"")</f>
        <v/>
      </c>
      <c r="Z40" s="90" t="str">
        <f t="shared" si="2"/>
        <v/>
      </c>
      <c r="AA40" s="100" t="str">
        <f t="shared" si="3"/>
        <v/>
      </c>
      <c r="AB40" s="100" t="str">
        <f>IF(L40&lt;&gt;0,IF(R40="Yes",IF(#REF!="","P",""),""),"")</f>
        <v/>
      </c>
      <c r="AC40" s="100" t="str">
        <f t="shared" si="4"/>
        <v/>
      </c>
      <c r="AD40" s="100" t="str">
        <f t="shared" si="5"/>
        <v/>
      </c>
      <c r="AE40" s="100" t="str">
        <f t="shared" si="6"/>
        <v/>
      </c>
      <c r="AF40" s="81"/>
      <c r="AG40" s="81"/>
      <c r="AH40" s="81"/>
      <c r="AI40" s="81"/>
      <c r="AK40" s="81"/>
      <c r="AL40" s="81"/>
      <c r="AM40" s="81"/>
      <c r="AN40" s="81"/>
      <c r="BN40" s="73" t="str">
        <f t="shared" si="7"/>
        <v/>
      </c>
      <c r="BO40" s="73" t="str">
        <f t="shared" si="8"/>
        <v/>
      </c>
      <c r="BP40" s="73" t="str">
        <f t="shared" si="9"/>
        <v/>
      </c>
      <c r="BQ40" s="73" t="str">
        <f t="shared" si="10"/>
        <v/>
      </c>
      <c r="BT40" s="73" t="str">
        <f t="shared" si="11"/>
        <v/>
      </c>
      <c r="CX40" s="42" t="str">
        <f t="shared" si="13"/>
        <v/>
      </c>
    </row>
    <row r="41" spans="1:102" ht="20.100000000000001" customHeight="1" x14ac:dyDescent="0.3">
      <c r="A41" s="90">
        <f>ROW()</f>
        <v>41</v>
      </c>
      <c r="B41" s="139" t="str">
        <f t="shared" si="12"/>
        <v/>
      </c>
      <c r="C41" s="139" t="str">
        <f t="shared" si="0"/>
        <v/>
      </c>
      <c r="D41" s="139" t="str">
        <f>IF(C41="","",COUNTIFS(C$11:C41,"&gt;0"))</f>
        <v/>
      </c>
      <c r="E41" s="57"/>
      <c r="F41" s="58"/>
      <c r="G41" s="58"/>
      <c r="H41" s="57"/>
      <c r="I41" s="180"/>
      <c r="J41" s="68"/>
      <c r="K41" s="277"/>
      <c r="L41" s="275">
        <v>0</v>
      </c>
      <c r="M41" s="183" t="str">
        <f>IFERROR(VLOOKUP(J41,Lists!J$4:K$723,2,FALSE),"")</f>
        <v/>
      </c>
      <c r="N41" s="70" t="str">
        <f>IFERROR(VLOOKUP(J41,Lists!J$4:L$723,3,FALSE),"")</f>
        <v/>
      </c>
      <c r="O41" s="71" t="str">
        <f t="shared" si="1"/>
        <v/>
      </c>
      <c r="P41" s="66"/>
      <c r="Q41" s="181"/>
      <c r="R41" s="94"/>
      <c r="S41" s="102"/>
      <c r="T41" s="103"/>
      <c r="U41" s="94"/>
      <c r="V41" s="104"/>
      <c r="W41" s="114"/>
      <c r="X41" s="85" t="str">
        <f>IFERROR(VLOOKUP(I41,Lists!A$4:B$11,2,FALSE),"")</f>
        <v/>
      </c>
      <c r="Y41" s="85" t="str">
        <f>IFERROR(VLOOKUP(#REF!,Lists!A$12:B$45,2,FALSE),"")</f>
        <v/>
      </c>
      <c r="Z41" s="90" t="str">
        <f t="shared" si="2"/>
        <v/>
      </c>
      <c r="AA41" s="100" t="str">
        <f t="shared" si="3"/>
        <v/>
      </c>
      <c r="AB41" s="100" t="str">
        <f>IF(L41&lt;&gt;0,IF(R41="Yes",IF(#REF!="","P",""),""),"")</f>
        <v/>
      </c>
      <c r="AC41" s="100" t="str">
        <f t="shared" si="4"/>
        <v/>
      </c>
      <c r="AD41" s="100" t="str">
        <f t="shared" si="5"/>
        <v/>
      </c>
      <c r="AE41" s="100" t="str">
        <f t="shared" si="6"/>
        <v/>
      </c>
      <c r="AF41" s="81"/>
      <c r="AG41" s="81"/>
      <c r="AH41" s="81"/>
      <c r="AI41" s="81"/>
      <c r="AK41" s="81"/>
      <c r="AL41" s="81"/>
      <c r="AM41" s="81"/>
      <c r="AN41" s="81"/>
      <c r="BN41" s="73" t="str">
        <f t="shared" si="7"/>
        <v/>
      </c>
      <c r="BO41" s="73" t="str">
        <f t="shared" si="8"/>
        <v/>
      </c>
      <c r="BP41" s="73" t="str">
        <f t="shared" si="9"/>
        <v/>
      </c>
      <c r="BQ41" s="73" t="str">
        <f t="shared" si="10"/>
        <v/>
      </c>
      <c r="BT41" s="73" t="str">
        <f t="shared" si="11"/>
        <v/>
      </c>
      <c r="CX41" s="42" t="str">
        <f t="shared" si="13"/>
        <v/>
      </c>
    </row>
    <row r="42" spans="1:102" ht="20.100000000000001" customHeight="1" x14ac:dyDescent="0.3">
      <c r="A42" s="90">
        <f>ROW()</f>
        <v>42</v>
      </c>
      <c r="B42" s="139" t="str">
        <f t="shared" si="12"/>
        <v/>
      </c>
      <c r="C42" s="139" t="str">
        <f t="shared" si="0"/>
        <v/>
      </c>
      <c r="D42" s="139" t="str">
        <f>IF(C42="","",COUNTIFS(C$11:C42,"&gt;0"))</f>
        <v/>
      </c>
      <c r="E42" s="57"/>
      <c r="F42" s="58"/>
      <c r="G42" s="58"/>
      <c r="H42" s="57"/>
      <c r="I42" s="180"/>
      <c r="J42" s="68"/>
      <c r="K42" s="277"/>
      <c r="L42" s="275">
        <v>0</v>
      </c>
      <c r="M42" s="183" t="str">
        <f>IFERROR(VLOOKUP(J42,Lists!J$4:K$723,2,FALSE),"")</f>
        <v/>
      </c>
      <c r="N42" s="70" t="str">
        <f>IFERROR(VLOOKUP(J42,Lists!J$4:L$723,3,FALSE),"")</f>
        <v/>
      </c>
      <c r="O42" s="71" t="str">
        <f t="shared" si="1"/>
        <v/>
      </c>
      <c r="P42" s="66"/>
      <c r="Q42" s="181"/>
      <c r="R42" s="94"/>
      <c r="S42" s="102"/>
      <c r="T42" s="103"/>
      <c r="U42" s="94"/>
      <c r="V42" s="104"/>
      <c r="W42" s="114"/>
      <c r="X42" s="85" t="str">
        <f>IFERROR(VLOOKUP(I42,Lists!A$4:B$11,2,FALSE),"")</f>
        <v/>
      </c>
      <c r="Y42" s="85" t="str">
        <f>IFERROR(VLOOKUP(#REF!,Lists!A$12:B$45,2,FALSE),"")</f>
        <v/>
      </c>
      <c r="Z42" s="90" t="str">
        <f t="shared" si="2"/>
        <v/>
      </c>
      <c r="AA42" s="100" t="str">
        <f t="shared" si="3"/>
        <v/>
      </c>
      <c r="AB42" s="100" t="str">
        <f>IF(L42&lt;&gt;0,IF(R42="Yes",IF(#REF!="","P",""),""),"")</f>
        <v/>
      </c>
      <c r="AC42" s="100" t="str">
        <f t="shared" si="4"/>
        <v/>
      </c>
      <c r="AD42" s="100" t="str">
        <f t="shared" si="5"/>
        <v/>
      </c>
      <c r="AE42" s="100" t="str">
        <f t="shared" si="6"/>
        <v/>
      </c>
      <c r="AF42" s="81"/>
      <c r="AG42" s="81"/>
      <c r="AH42" s="81"/>
      <c r="AI42" s="81"/>
      <c r="AK42" s="81"/>
      <c r="AL42" s="81"/>
      <c r="AM42" s="81"/>
      <c r="AN42" s="81"/>
      <c r="BN42" s="73" t="str">
        <f t="shared" si="7"/>
        <v/>
      </c>
      <c r="BO42" s="73" t="str">
        <f t="shared" si="8"/>
        <v/>
      </c>
      <c r="BP42" s="73" t="str">
        <f t="shared" si="9"/>
        <v/>
      </c>
      <c r="BQ42" s="73" t="str">
        <f t="shared" si="10"/>
        <v/>
      </c>
      <c r="BT42" s="73" t="str">
        <f t="shared" si="11"/>
        <v/>
      </c>
      <c r="CX42" s="42" t="str">
        <f t="shared" si="13"/>
        <v/>
      </c>
    </row>
    <row r="43" spans="1:102" ht="20.100000000000001" customHeight="1" x14ac:dyDescent="0.3">
      <c r="A43" s="90">
        <f>ROW()</f>
        <v>43</v>
      </c>
      <c r="B43" s="139" t="str">
        <f t="shared" si="12"/>
        <v/>
      </c>
      <c r="C43" s="139" t="str">
        <f t="shared" si="0"/>
        <v/>
      </c>
      <c r="D43" s="139" t="str">
        <f>IF(C43="","",COUNTIFS(C$11:C43,"&gt;0"))</f>
        <v/>
      </c>
      <c r="E43" s="57"/>
      <c r="F43" s="58"/>
      <c r="G43" s="58"/>
      <c r="H43" s="57"/>
      <c r="I43" s="180"/>
      <c r="J43" s="68"/>
      <c r="K43" s="277"/>
      <c r="L43" s="275">
        <v>0</v>
      </c>
      <c r="M43" s="183" t="str">
        <f>IFERROR(VLOOKUP(J43,Lists!J$4:K$723,2,FALSE),"")</f>
        <v/>
      </c>
      <c r="N43" s="70" t="str">
        <f>IFERROR(VLOOKUP(J43,Lists!J$4:L$723,3,FALSE),"")</f>
        <v/>
      </c>
      <c r="O43" s="71" t="str">
        <f t="shared" ref="O43:O75" si="14">IF(L43&gt;0,L43*M43,"")</f>
        <v/>
      </c>
      <c r="P43" s="66"/>
      <c r="Q43" s="181"/>
      <c r="R43" s="94"/>
      <c r="S43" s="102"/>
      <c r="T43" s="103"/>
      <c r="U43" s="94"/>
      <c r="V43" s="104"/>
      <c r="W43" s="114"/>
      <c r="X43" s="85" t="str">
        <f>IFERROR(VLOOKUP(I43,Lists!A$4:B$11,2,FALSE),"")</f>
        <v/>
      </c>
      <c r="Y43" s="85" t="str">
        <f>IFERROR(VLOOKUP(#REF!,Lists!A$12:B$45,2,FALSE),"")</f>
        <v/>
      </c>
      <c r="Z43" s="90" t="str">
        <f t="shared" si="2"/>
        <v/>
      </c>
      <c r="AA43" s="100" t="str">
        <f t="shared" si="3"/>
        <v/>
      </c>
      <c r="AB43" s="100" t="str">
        <f>IF(L43&lt;&gt;0,IF(R43="Yes",IF(#REF!="","P",""),""),"")</f>
        <v/>
      </c>
      <c r="AC43" s="100" t="str">
        <f t="shared" si="4"/>
        <v/>
      </c>
      <c r="AD43" s="100" t="str">
        <f t="shared" si="5"/>
        <v/>
      </c>
      <c r="AE43" s="100" t="str">
        <f t="shared" si="6"/>
        <v/>
      </c>
      <c r="AF43" s="81"/>
      <c r="AG43" s="81"/>
      <c r="AH43" s="81"/>
      <c r="AI43" s="81"/>
      <c r="AK43" s="81"/>
      <c r="AL43" s="81"/>
      <c r="AM43" s="81"/>
      <c r="AN43" s="81"/>
      <c r="BN43" s="73" t="str">
        <f t="shared" si="7"/>
        <v/>
      </c>
      <c r="BO43" s="73" t="str">
        <f t="shared" si="8"/>
        <v/>
      </c>
      <c r="BP43" s="73" t="str">
        <f t="shared" si="9"/>
        <v/>
      </c>
      <c r="BQ43" s="73" t="str">
        <f t="shared" si="10"/>
        <v/>
      </c>
      <c r="BT43" s="73" t="str">
        <f t="shared" si="11"/>
        <v/>
      </c>
      <c r="CX43" s="42" t="str">
        <f t="shared" si="13"/>
        <v/>
      </c>
    </row>
    <row r="44" spans="1:102" ht="20.100000000000001" customHeight="1" x14ac:dyDescent="0.3">
      <c r="A44" s="90">
        <f>ROW()</f>
        <v>44</v>
      </c>
      <c r="B44" s="139" t="str">
        <f t="shared" si="12"/>
        <v/>
      </c>
      <c r="C44" s="139" t="str">
        <f t="shared" si="0"/>
        <v/>
      </c>
      <c r="D44" s="139" t="str">
        <f>IF(C44="","",COUNTIFS(C$11:C44,"&gt;0"))</f>
        <v/>
      </c>
      <c r="E44" s="57"/>
      <c r="F44" s="58"/>
      <c r="G44" s="58"/>
      <c r="H44" s="57"/>
      <c r="I44" s="180"/>
      <c r="J44" s="68"/>
      <c r="K44" s="277"/>
      <c r="L44" s="275">
        <v>0</v>
      </c>
      <c r="M44" s="183" t="str">
        <f>IFERROR(VLOOKUP(J44,Lists!J$4:K$723,2,FALSE),"")</f>
        <v/>
      </c>
      <c r="N44" s="70" t="str">
        <f>IFERROR(VLOOKUP(J44,Lists!J$4:L$723,3,FALSE),"")</f>
        <v/>
      </c>
      <c r="O44" s="71" t="str">
        <f t="shared" si="14"/>
        <v/>
      </c>
      <c r="P44" s="66"/>
      <c r="Q44" s="181"/>
      <c r="R44" s="94"/>
      <c r="S44" s="102"/>
      <c r="T44" s="103"/>
      <c r="U44" s="94"/>
      <c r="V44" s="104"/>
      <c r="W44" s="114"/>
      <c r="X44" s="85" t="str">
        <f>IFERROR(VLOOKUP(I44,Lists!A$4:B$11,2,FALSE),"")</f>
        <v/>
      </c>
      <c r="Y44" s="85" t="str">
        <f>IFERROR(VLOOKUP(#REF!,Lists!A$12:B$45,2,FALSE),"")</f>
        <v/>
      </c>
      <c r="Z44" s="90" t="str">
        <f t="shared" si="2"/>
        <v/>
      </c>
      <c r="AA44" s="100" t="str">
        <f t="shared" si="3"/>
        <v/>
      </c>
      <c r="AB44" s="100" t="str">
        <f>IF(L44&lt;&gt;0,IF(R44="Yes",IF(#REF!="","P",""),""),"")</f>
        <v/>
      </c>
      <c r="AC44" s="100" t="str">
        <f t="shared" si="4"/>
        <v/>
      </c>
      <c r="AD44" s="100" t="str">
        <f t="shared" si="5"/>
        <v/>
      </c>
      <c r="AE44" s="100" t="str">
        <f t="shared" si="6"/>
        <v/>
      </c>
      <c r="AF44" s="81"/>
      <c r="AG44" s="81"/>
      <c r="AH44" s="81"/>
      <c r="AI44" s="81"/>
      <c r="AK44" s="81"/>
      <c r="AL44" s="81"/>
      <c r="AM44" s="81"/>
      <c r="AN44" s="81"/>
      <c r="BN44" s="73" t="str">
        <f t="shared" si="7"/>
        <v/>
      </c>
      <c r="BO44" s="73" t="str">
        <f t="shared" si="8"/>
        <v/>
      </c>
      <c r="BP44" s="73" t="str">
        <f t="shared" si="9"/>
        <v/>
      </c>
      <c r="BQ44" s="73" t="str">
        <f t="shared" si="10"/>
        <v/>
      </c>
      <c r="BT44" s="73" t="str">
        <f t="shared" si="11"/>
        <v/>
      </c>
      <c r="CX44" s="42" t="str">
        <f t="shared" si="13"/>
        <v/>
      </c>
    </row>
    <row r="45" spans="1:102" ht="20.100000000000001" customHeight="1" x14ac:dyDescent="0.3">
      <c r="A45" s="90">
        <f>ROW()</f>
        <v>45</v>
      </c>
      <c r="B45" s="139" t="str">
        <f t="shared" si="12"/>
        <v/>
      </c>
      <c r="C45" s="139" t="str">
        <f t="shared" si="0"/>
        <v/>
      </c>
      <c r="D45" s="139" t="str">
        <f>IF(C45="","",COUNTIFS(C$11:C45,"&gt;0"))</f>
        <v/>
      </c>
      <c r="E45" s="57"/>
      <c r="F45" s="58"/>
      <c r="G45" s="58"/>
      <c r="H45" s="57"/>
      <c r="I45" s="180"/>
      <c r="J45" s="68"/>
      <c r="K45" s="277"/>
      <c r="L45" s="275">
        <v>0</v>
      </c>
      <c r="M45" s="183" t="str">
        <f>IFERROR(VLOOKUP(J45,Lists!J$4:K$723,2,FALSE),"")</f>
        <v/>
      </c>
      <c r="N45" s="70" t="str">
        <f>IFERROR(VLOOKUP(J45,Lists!J$4:L$723,3,FALSE),"")</f>
        <v/>
      </c>
      <c r="O45" s="71" t="str">
        <f t="shared" si="14"/>
        <v/>
      </c>
      <c r="P45" s="66"/>
      <c r="Q45" s="181"/>
      <c r="R45" s="94"/>
      <c r="S45" s="102"/>
      <c r="T45" s="103"/>
      <c r="U45" s="94"/>
      <c r="V45" s="104"/>
      <c r="W45" s="114"/>
      <c r="X45" s="85" t="str">
        <f>IFERROR(VLOOKUP(I45,Lists!A$4:B$11,2,FALSE),"")</f>
        <v/>
      </c>
      <c r="Y45" s="85" t="str">
        <f>IFERROR(VLOOKUP(#REF!,Lists!A$12:B$45,2,FALSE),"")</f>
        <v/>
      </c>
      <c r="Z45" s="90" t="str">
        <f t="shared" si="2"/>
        <v/>
      </c>
      <c r="AA45" s="100" t="str">
        <f t="shared" si="3"/>
        <v/>
      </c>
      <c r="AB45" s="100" t="str">
        <f>IF(L45&lt;&gt;0,IF(R45="Yes",IF(#REF!="","P",""),""),"")</f>
        <v/>
      </c>
      <c r="AC45" s="100" t="str">
        <f t="shared" si="4"/>
        <v/>
      </c>
      <c r="AD45" s="100" t="str">
        <f t="shared" si="5"/>
        <v/>
      </c>
      <c r="AE45" s="100" t="str">
        <f t="shared" si="6"/>
        <v/>
      </c>
      <c r="AN45" s="81"/>
      <c r="BN45" s="73" t="str">
        <f t="shared" si="7"/>
        <v/>
      </c>
      <c r="BO45" s="73" t="str">
        <f t="shared" si="8"/>
        <v/>
      </c>
      <c r="BP45" s="73" t="str">
        <f t="shared" si="9"/>
        <v/>
      </c>
      <c r="BQ45" s="73" t="str">
        <f t="shared" si="10"/>
        <v/>
      </c>
      <c r="BT45" s="73" t="str">
        <f t="shared" si="11"/>
        <v/>
      </c>
      <c r="CX45" s="42" t="str">
        <f t="shared" si="13"/>
        <v/>
      </c>
    </row>
    <row r="46" spans="1:102" ht="20.100000000000001" customHeight="1" x14ac:dyDescent="0.3">
      <c r="A46" s="90">
        <f>ROW()</f>
        <v>46</v>
      </c>
      <c r="B46" s="139" t="str">
        <f t="shared" si="12"/>
        <v/>
      </c>
      <c r="C46" s="139" t="str">
        <f t="shared" si="0"/>
        <v/>
      </c>
      <c r="D46" s="139" t="str">
        <f>IF(C46="","",COUNTIFS(C$11:C46,"&gt;0"))</f>
        <v/>
      </c>
      <c r="E46" s="57"/>
      <c r="F46" s="58"/>
      <c r="G46" s="58"/>
      <c r="H46" s="57"/>
      <c r="I46" s="180"/>
      <c r="J46" s="68"/>
      <c r="K46" s="277"/>
      <c r="L46" s="275">
        <v>0</v>
      </c>
      <c r="M46" s="183" t="str">
        <f>IFERROR(VLOOKUP(J46,Lists!J$4:K$723,2,FALSE),"")</f>
        <v/>
      </c>
      <c r="N46" s="70" t="str">
        <f>IFERROR(VLOOKUP(J46,Lists!J$4:L$723,3,FALSE),"")</f>
        <v/>
      </c>
      <c r="O46" s="71" t="str">
        <f t="shared" si="14"/>
        <v/>
      </c>
      <c r="P46" s="66"/>
      <c r="Q46" s="181"/>
      <c r="R46" s="94"/>
      <c r="S46" s="102"/>
      <c r="T46" s="103"/>
      <c r="U46" s="94"/>
      <c r="V46" s="104"/>
      <c r="W46" s="114"/>
      <c r="X46" s="85" t="str">
        <f>IFERROR(VLOOKUP(I46,Lists!A$4:B$11,2,FALSE),"")</f>
        <v/>
      </c>
      <c r="Y46" s="85" t="str">
        <f>IFERROR(VLOOKUP(#REF!,Lists!A$12:B$45,2,FALSE),"")</f>
        <v/>
      </c>
      <c r="Z46" s="90" t="str">
        <f t="shared" si="2"/>
        <v/>
      </c>
      <c r="AA46" s="100" t="str">
        <f t="shared" si="3"/>
        <v/>
      </c>
      <c r="AB46" s="100" t="str">
        <f>IF(L46&lt;&gt;0,IF(R46="Yes",IF(#REF!="","P",""),""),"")</f>
        <v/>
      </c>
      <c r="AC46" s="100" t="str">
        <f t="shared" si="4"/>
        <v/>
      </c>
      <c r="AD46" s="100" t="str">
        <f t="shared" si="5"/>
        <v/>
      </c>
      <c r="AE46" s="100" t="str">
        <f t="shared" si="6"/>
        <v/>
      </c>
      <c r="AN46" s="81"/>
      <c r="BN46" s="73" t="str">
        <f t="shared" si="7"/>
        <v/>
      </c>
      <c r="BO46" s="73" t="str">
        <f t="shared" si="8"/>
        <v/>
      </c>
      <c r="BP46" s="73" t="str">
        <f t="shared" si="9"/>
        <v/>
      </c>
      <c r="BQ46" s="73" t="str">
        <f t="shared" si="10"/>
        <v/>
      </c>
      <c r="BT46" s="73" t="str">
        <f t="shared" si="11"/>
        <v/>
      </c>
      <c r="CX46" s="42" t="str">
        <f t="shared" si="13"/>
        <v/>
      </c>
    </row>
    <row r="47" spans="1:102" ht="20.100000000000001" customHeight="1" x14ac:dyDescent="0.3">
      <c r="A47" s="90">
        <f>ROW()</f>
        <v>47</v>
      </c>
      <c r="B47" s="139" t="str">
        <f t="shared" si="12"/>
        <v/>
      </c>
      <c r="C47" s="139" t="str">
        <f t="shared" si="0"/>
        <v/>
      </c>
      <c r="D47" s="139" t="str">
        <f>IF(C47="","",COUNTIFS(C$11:C47,"&gt;0"))</f>
        <v/>
      </c>
      <c r="E47" s="57"/>
      <c r="F47" s="58"/>
      <c r="G47" s="58"/>
      <c r="H47" s="57"/>
      <c r="I47" s="180"/>
      <c r="J47" s="68"/>
      <c r="K47" s="277"/>
      <c r="L47" s="275">
        <v>0</v>
      </c>
      <c r="M47" s="183" t="str">
        <f>IFERROR(VLOOKUP(J47,Lists!J$4:K$723,2,FALSE),"")</f>
        <v/>
      </c>
      <c r="N47" s="70" t="str">
        <f>IFERROR(VLOOKUP(J47,Lists!J$4:L$723,3,FALSE),"")</f>
        <v/>
      </c>
      <c r="O47" s="71" t="str">
        <f t="shared" si="14"/>
        <v/>
      </c>
      <c r="P47" s="66"/>
      <c r="Q47" s="181"/>
      <c r="R47" s="94"/>
      <c r="S47" s="102"/>
      <c r="T47" s="103"/>
      <c r="U47" s="94"/>
      <c r="V47" s="104"/>
      <c r="W47" s="114"/>
      <c r="X47" s="85" t="str">
        <f>IFERROR(VLOOKUP(I47,Lists!A$4:B$11,2,FALSE),"")</f>
        <v/>
      </c>
      <c r="Y47" s="85" t="str">
        <f>IFERROR(VLOOKUP(#REF!,Lists!A$12:B$45,2,FALSE),"")</f>
        <v/>
      </c>
      <c r="Z47" s="90" t="str">
        <f t="shared" si="2"/>
        <v/>
      </c>
      <c r="AA47" s="100" t="str">
        <f t="shared" si="3"/>
        <v/>
      </c>
      <c r="AB47" s="100" t="str">
        <f>IF(L47&lt;&gt;0,IF(R47="Yes",IF(#REF!="","P",""),""),"")</f>
        <v/>
      </c>
      <c r="AC47" s="100" t="str">
        <f t="shared" si="4"/>
        <v/>
      </c>
      <c r="AD47" s="100" t="str">
        <f t="shared" si="5"/>
        <v/>
      </c>
      <c r="AE47" s="100" t="str">
        <f t="shared" si="6"/>
        <v/>
      </c>
      <c r="BN47" s="73" t="str">
        <f t="shared" si="7"/>
        <v/>
      </c>
      <c r="BO47" s="73" t="str">
        <f t="shared" si="8"/>
        <v/>
      </c>
      <c r="BP47" s="73" t="str">
        <f t="shared" si="9"/>
        <v/>
      </c>
      <c r="BQ47" s="73" t="str">
        <f t="shared" si="10"/>
        <v/>
      </c>
      <c r="BT47" s="73" t="str">
        <f t="shared" si="11"/>
        <v/>
      </c>
      <c r="CX47" s="42" t="str">
        <f t="shared" si="13"/>
        <v/>
      </c>
    </row>
    <row r="48" spans="1:102" ht="20.100000000000001" customHeight="1" x14ac:dyDescent="0.3">
      <c r="A48" s="90">
        <f>ROW()</f>
        <v>48</v>
      </c>
      <c r="B48" s="139" t="str">
        <f t="shared" si="12"/>
        <v/>
      </c>
      <c r="C48" s="139" t="str">
        <f t="shared" si="0"/>
        <v/>
      </c>
      <c r="D48" s="139" t="str">
        <f>IF(C48="","",COUNTIFS(C$11:C48,"&gt;0"))</f>
        <v/>
      </c>
      <c r="E48" s="57"/>
      <c r="F48" s="58"/>
      <c r="G48" s="58"/>
      <c r="H48" s="57"/>
      <c r="I48" s="180"/>
      <c r="J48" s="68"/>
      <c r="K48" s="277"/>
      <c r="L48" s="275">
        <v>0</v>
      </c>
      <c r="M48" s="183" t="str">
        <f>IFERROR(VLOOKUP(J48,Lists!J$4:K$723,2,FALSE),"")</f>
        <v/>
      </c>
      <c r="N48" s="70" t="str">
        <f>IFERROR(VLOOKUP(J48,Lists!J$4:L$723,3,FALSE),"")</f>
        <v/>
      </c>
      <c r="O48" s="71" t="str">
        <f t="shared" si="14"/>
        <v/>
      </c>
      <c r="P48" s="66"/>
      <c r="Q48" s="181"/>
      <c r="R48" s="94"/>
      <c r="S48" s="102"/>
      <c r="T48" s="103"/>
      <c r="U48" s="94"/>
      <c r="V48" s="104"/>
      <c r="W48" s="114"/>
      <c r="X48" s="85" t="str">
        <f>IFERROR(VLOOKUP(I48,Lists!A$4:B$11,2,FALSE),"")</f>
        <v/>
      </c>
      <c r="Y48" s="85" t="str">
        <f>IFERROR(VLOOKUP(#REF!,Lists!A$12:B$45,2,FALSE),"")</f>
        <v/>
      </c>
      <c r="Z48" s="90" t="str">
        <f t="shared" si="2"/>
        <v/>
      </c>
      <c r="AA48" s="100" t="str">
        <f t="shared" si="3"/>
        <v/>
      </c>
      <c r="AB48" s="100" t="str">
        <f>IF(L48&lt;&gt;0,IF(R48="Yes",IF(#REF!="","P",""),""),"")</f>
        <v/>
      </c>
      <c r="AC48" s="100" t="str">
        <f t="shared" si="4"/>
        <v/>
      </c>
      <c r="AD48" s="100" t="str">
        <f t="shared" si="5"/>
        <v/>
      </c>
      <c r="AE48" s="100" t="str">
        <f t="shared" si="6"/>
        <v/>
      </c>
      <c r="BN48" s="73" t="str">
        <f t="shared" si="7"/>
        <v/>
      </c>
      <c r="BO48" s="73" t="str">
        <f t="shared" si="8"/>
        <v/>
      </c>
      <c r="BP48" s="73" t="str">
        <f t="shared" si="9"/>
        <v/>
      </c>
      <c r="BQ48" s="73" t="str">
        <f t="shared" si="10"/>
        <v/>
      </c>
      <c r="BT48" s="73" t="str">
        <f t="shared" si="11"/>
        <v/>
      </c>
      <c r="CX48" s="42" t="str">
        <f t="shared" si="13"/>
        <v/>
      </c>
    </row>
    <row r="49" spans="1:102" ht="20.100000000000001" customHeight="1" x14ac:dyDescent="0.3">
      <c r="A49" s="90">
        <f>ROW()</f>
        <v>49</v>
      </c>
      <c r="B49" s="139" t="str">
        <f t="shared" si="12"/>
        <v/>
      </c>
      <c r="C49" s="139" t="str">
        <f t="shared" si="0"/>
        <v/>
      </c>
      <c r="D49" s="139" t="str">
        <f>IF(C49="","",COUNTIFS(C$11:C49,"&gt;0"))</f>
        <v/>
      </c>
      <c r="E49" s="57"/>
      <c r="F49" s="58"/>
      <c r="G49" s="58"/>
      <c r="H49" s="57"/>
      <c r="I49" s="180"/>
      <c r="J49" s="68"/>
      <c r="K49" s="277"/>
      <c r="L49" s="275">
        <v>0</v>
      </c>
      <c r="M49" s="183" t="str">
        <f>IFERROR(VLOOKUP(J49,Lists!J$4:K$723,2,FALSE),"")</f>
        <v/>
      </c>
      <c r="N49" s="70" t="str">
        <f>IFERROR(VLOOKUP(J49,Lists!J$4:L$723,3,FALSE),"")</f>
        <v/>
      </c>
      <c r="O49" s="71" t="str">
        <f t="shared" si="14"/>
        <v/>
      </c>
      <c r="P49" s="66"/>
      <c r="Q49" s="181"/>
      <c r="R49" s="94"/>
      <c r="S49" s="102"/>
      <c r="T49" s="103"/>
      <c r="U49" s="94"/>
      <c r="V49" s="104"/>
      <c r="W49" s="114"/>
      <c r="X49" s="85" t="str">
        <f>IFERROR(VLOOKUP(I49,Lists!A$4:B$11,2,FALSE),"")</f>
        <v/>
      </c>
      <c r="Y49" s="85" t="str">
        <f>IFERROR(VLOOKUP(#REF!,Lists!A$12:B$45,2,FALSE),"")</f>
        <v/>
      </c>
      <c r="Z49" s="90" t="str">
        <f t="shared" si="2"/>
        <v/>
      </c>
      <c r="AA49" s="100" t="str">
        <f t="shared" si="3"/>
        <v/>
      </c>
      <c r="AB49" s="100" t="str">
        <f>IF(L49&lt;&gt;0,IF(R49="Yes",IF(#REF!="","P",""),""),"")</f>
        <v/>
      </c>
      <c r="AC49" s="100" t="str">
        <f t="shared" si="4"/>
        <v/>
      </c>
      <c r="AD49" s="100" t="str">
        <f t="shared" si="5"/>
        <v/>
      </c>
      <c r="AE49" s="100" t="str">
        <f t="shared" si="6"/>
        <v/>
      </c>
      <c r="BN49" s="73" t="str">
        <f t="shared" si="7"/>
        <v/>
      </c>
      <c r="BO49" s="73" t="str">
        <f t="shared" si="8"/>
        <v/>
      </c>
      <c r="BP49" s="73" t="str">
        <f t="shared" si="9"/>
        <v/>
      </c>
      <c r="BQ49" s="73" t="str">
        <f t="shared" si="10"/>
        <v/>
      </c>
      <c r="BT49" s="73" t="str">
        <f t="shared" si="11"/>
        <v/>
      </c>
      <c r="CX49" s="42" t="str">
        <f t="shared" si="13"/>
        <v/>
      </c>
    </row>
    <row r="50" spans="1:102" ht="20.100000000000001" customHeight="1" x14ac:dyDescent="0.3">
      <c r="A50" s="90">
        <f>ROW()</f>
        <v>50</v>
      </c>
      <c r="B50" s="139" t="str">
        <f t="shared" si="12"/>
        <v/>
      </c>
      <c r="C50" s="139" t="str">
        <f t="shared" si="0"/>
        <v/>
      </c>
      <c r="D50" s="139" t="str">
        <f>IF(C50="","",COUNTIFS(C$11:C50,"&gt;0"))</f>
        <v/>
      </c>
      <c r="E50" s="57"/>
      <c r="F50" s="58"/>
      <c r="G50" s="58"/>
      <c r="H50" s="57"/>
      <c r="I50" s="180"/>
      <c r="J50" s="68"/>
      <c r="K50" s="277"/>
      <c r="L50" s="275">
        <v>0</v>
      </c>
      <c r="M50" s="183" t="str">
        <f>IFERROR(VLOOKUP(J50,Lists!J$4:K$723,2,FALSE),"")</f>
        <v/>
      </c>
      <c r="N50" s="70" t="str">
        <f>IFERROR(VLOOKUP(J50,Lists!J$4:L$723,3,FALSE),"")</f>
        <v/>
      </c>
      <c r="O50" s="71" t="str">
        <f t="shared" si="14"/>
        <v/>
      </c>
      <c r="P50" s="66"/>
      <c r="Q50" s="181"/>
      <c r="R50" s="94"/>
      <c r="S50" s="102"/>
      <c r="T50" s="103"/>
      <c r="U50" s="94"/>
      <c r="V50" s="104"/>
      <c r="W50" s="114"/>
      <c r="X50" s="85" t="str">
        <f>IFERROR(VLOOKUP(I50,Lists!A$4:B$11,2,FALSE),"")</f>
        <v/>
      </c>
      <c r="Y50" s="85" t="str">
        <f>IFERROR(VLOOKUP(#REF!,Lists!A$12:B$45,2,FALSE),"")</f>
        <v/>
      </c>
      <c r="Z50" s="90" t="str">
        <f t="shared" si="2"/>
        <v/>
      </c>
      <c r="AA50" s="100" t="str">
        <f t="shared" si="3"/>
        <v/>
      </c>
      <c r="AB50" s="100" t="str">
        <f>IF(L50&lt;&gt;0,IF(R50="Yes",IF(#REF!="","P",""),""),"")</f>
        <v/>
      </c>
      <c r="AC50" s="100" t="str">
        <f t="shared" si="4"/>
        <v/>
      </c>
      <c r="AD50" s="100" t="str">
        <f t="shared" si="5"/>
        <v/>
      </c>
      <c r="AE50" s="100" t="str">
        <f t="shared" si="6"/>
        <v/>
      </c>
      <c r="BN50" s="73" t="str">
        <f t="shared" si="7"/>
        <v/>
      </c>
      <c r="BO50" s="73" t="str">
        <f t="shared" si="8"/>
        <v/>
      </c>
      <c r="BP50" s="73" t="str">
        <f t="shared" si="9"/>
        <v/>
      </c>
      <c r="BQ50" s="73" t="str">
        <f t="shared" si="10"/>
        <v/>
      </c>
      <c r="BT50" s="73" t="str">
        <f t="shared" si="11"/>
        <v/>
      </c>
      <c r="CX50" s="42" t="str">
        <f t="shared" si="13"/>
        <v/>
      </c>
    </row>
    <row r="51" spans="1:102" ht="20.100000000000001" customHeight="1" x14ac:dyDescent="0.3">
      <c r="A51" s="90">
        <f>ROW()</f>
        <v>51</v>
      </c>
      <c r="B51" s="139" t="str">
        <f t="shared" si="12"/>
        <v/>
      </c>
      <c r="C51" s="139" t="str">
        <f t="shared" si="0"/>
        <v/>
      </c>
      <c r="D51" s="139" t="str">
        <f>IF(C51="","",COUNTIFS(C$11:C51,"&gt;0"))</f>
        <v/>
      </c>
      <c r="E51" s="57"/>
      <c r="F51" s="58"/>
      <c r="G51" s="58"/>
      <c r="H51" s="57"/>
      <c r="I51" s="180"/>
      <c r="J51" s="68"/>
      <c r="K51" s="277"/>
      <c r="L51" s="275">
        <v>0</v>
      </c>
      <c r="M51" s="183" t="str">
        <f>IFERROR(VLOOKUP(J51,Lists!J$4:K$723,2,FALSE),"")</f>
        <v/>
      </c>
      <c r="N51" s="70" t="str">
        <f>IFERROR(VLOOKUP(J51,Lists!J$4:L$723,3,FALSE),"")</f>
        <v/>
      </c>
      <c r="O51" s="71" t="str">
        <f t="shared" si="14"/>
        <v/>
      </c>
      <c r="P51" s="66"/>
      <c r="Q51" s="181"/>
      <c r="R51" s="94"/>
      <c r="S51" s="102"/>
      <c r="T51" s="103"/>
      <c r="U51" s="94"/>
      <c r="V51" s="104"/>
      <c r="W51" s="114"/>
      <c r="X51" s="85" t="str">
        <f>IFERROR(VLOOKUP(I51,Lists!A$4:B$11,2,FALSE),"")</f>
        <v/>
      </c>
      <c r="Y51" s="85" t="str">
        <f>IFERROR(VLOOKUP(#REF!,Lists!A$12:B$45,2,FALSE),"")</f>
        <v/>
      </c>
      <c r="Z51" s="90" t="str">
        <f t="shared" si="2"/>
        <v/>
      </c>
      <c r="AA51" s="100" t="str">
        <f t="shared" si="3"/>
        <v/>
      </c>
      <c r="AB51" s="100" t="str">
        <f>IF(L51&lt;&gt;0,IF(R51="Yes",IF(#REF!="","P",""),""),"")</f>
        <v/>
      </c>
      <c r="AC51" s="100" t="str">
        <f t="shared" si="4"/>
        <v/>
      </c>
      <c r="AD51" s="100" t="str">
        <f t="shared" si="5"/>
        <v/>
      </c>
      <c r="AE51" s="100" t="str">
        <f t="shared" si="6"/>
        <v/>
      </c>
      <c r="BN51" s="73" t="str">
        <f t="shared" si="7"/>
        <v/>
      </c>
      <c r="BO51" s="73" t="str">
        <f t="shared" si="8"/>
        <v/>
      </c>
      <c r="BP51" s="73" t="str">
        <f t="shared" si="9"/>
        <v/>
      </c>
      <c r="BQ51" s="73" t="str">
        <f t="shared" si="10"/>
        <v/>
      </c>
      <c r="BT51" s="73" t="str">
        <f t="shared" si="11"/>
        <v/>
      </c>
      <c r="CX51" s="42" t="str">
        <f t="shared" si="13"/>
        <v/>
      </c>
    </row>
    <row r="52" spans="1:102" ht="20.100000000000001" customHeight="1" x14ac:dyDescent="0.3">
      <c r="A52" s="90">
        <f>ROW()</f>
        <v>52</v>
      </c>
      <c r="B52" s="139" t="str">
        <f t="shared" si="12"/>
        <v/>
      </c>
      <c r="C52" s="139" t="str">
        <f t="shared" si="0"/>
        <v/>
      </c>
      <c r="D52" s="139" t="str">
        <f>IF(C52="","",COUNTIFS(C$11:C52,"&gt;0"))</f>
        <v/>
      </c>
      <c r="E52" s="57"/>
      <c r="F52" s="58"/>
      <c r="G52" s="58"/>
      <c r="H52" s="57"/>
      <c r="I52" s="180"/>
      <c r="J52" s="68"/>
      <c r="K52" s="277"/>
      <c r="L52" s="275">
        <v>0</v>
      </c>
      <c r="M52" s="183" t="str">
        <f>IFERROR(VLOOKUP(J52,Lists!J$4:K$723,2,FALSE),"")</f>
        <v/>
      </c>
      <c r="N52" s="70" t="str">
        <f>IFERROR(VLOOKUP(J52,Lists!J$4:L$723,3,FALSE),"")</f>
        <v/>
      </c>
      <c r="O52" s="71" t="str">
        <f t="shared" si="14"/>
        <v/>
      </c>
      <c r="P52" s="66"/>
      <c r="Q52" s="181"/>
      <c r="R52" s="94"/>
      <c r="S52" s="102"/>
      <c r="T52" s="103"/>
      <c r="U52" s="94"/>
      <c r="V52" s="104"/>
      <c r="W52" s="114"/>
      <c r="X52" s="85" t="str">
        <f>IFERROR(VLOOKUP(I52,Lists!A$4:B$11,2,FALSE),"")</f>
        <v/>
      </c>
      <c r="Y52" s="85" t="str">
        <f>IFERROR(VLOOKUP(#REF!,Lists!A$12:B$45,2,FALSE),"")</f>
        <v/>
      </c>
      <c r="Z52" s="90" t="str">
        <f t="shared" si="2"/>
        <v/>
      </c>
      <c r="AA52" s="100" t="str">
        <f t="shared" si="3"/>
        <v/>
      </c>
      <c r="AB52" s="100" t="str">
        <f>IF(L52&lt;&gt;0,IF(R52="Yes",IF(#REF!="","P",""),""),"")</f>
        <v/>
      </c>
      <c r="AC52" s="100" t="str">
        <f t="shared" si="4"/>
        <v/>
      </c>
      <c r="AD52" s="100" t="str">
        <f t="shared" si="5"/>
        <v/>
      </c>
      <c r="AE52" s="100" t="str">
        <f t="shared" si="6"/>
        <v/>
      </c>
      <c r="BN52" s="73" t="str">
        <f t="shared" si="7"/>
        <v/>
      </c>
      <c r="BO52" s="73" t="str">
        <f t="shared" si="8"/>
        <v/>
      </c>
      <c r="BP52" s="73" t="str">
        <f t="shared" si="9"/>
        <v/>
      </c>
      <c r="BQ52" s="73" t="str">
        <f t="shared" si="10"/>
        <v/>
      </c>
      <c r="BT52" s="73" t="str">
        <f t="shared" si="11"/>
        <v/>
      </c>
      <c r="CX52" s="42" t="str">
        <f t="shared" si="13"/>
        <v/>
      </c>
    </row>
    <row r="53" spans="1:102" ht="20.100000000000001" customHeight="1" x14ac:dyDescent="0.3">
      <c r="A53" s="90">
        <f>ROW()</f>
        <v>53</v>
      </c>
      <c r="B53" s="139" t="str">
        <f t="shared" si="12"/>
        <v/>
      </c>
      <c r="C53" s="139" t="str">
        <f t="shared" si="0"/>
        <v/>
      </c>
      <c r="D53" s="139" t="str">
        <f>IF(C53="","",COUNTIFS(C$11:C53,"&gt;0"))</f>
        <v/>
      </c>
      <c r="E53" s="57"/>
      <c r="F53" s="58"/>
      <c r="G53" s="58"/>
      <c r="H53" s="57"/>
      <c r="I53" s="180"/>
      <c r="J53" s="68"/>
      <c r="K53" s="277"/>
      <c r="L53" s="275">
        <v>0</v>
      </c>
      <c r="M53" s="183" t="str">
        <f>IFERROR(VLOOKUP(J53,Lists!J$4:K$723,2,FALSE),"")</f>
        <v/>
      </c>
      <c r="N53" s="70" t="str">
        <f>IFERROR(VLOOKUP(J53,Lists!J$4:L$723,3,FALSE),"")</f>
        <v/>
      </c>
      <c r="O53" s="71" t="str">
        <f t="shared" si="14"/>
        <v/>
      </c>
      <c r="P53" s="66"/>
      <c r="Q53" s="181"/>
      <c r="R53" s="94"/>
      <c r="S53" s="102"/>
      <c r="T53" s="103"/>
      <c r="U53" s="94"/>
      <c r="V53" s="104"/>
      <c r="W53" s="114"/>
      <c r="X53" s="85" t="str">
        <f>IFERROR(VLOOKUP(I53,Lists!A$4:B$11,2,FALSE),"")</f>
        <v/>
      </c>
      <c r="Y53" s="85" t="str">
        <f>IFERROR(VLOOKUP(#REF!,Lists!A$12:B$45,2,FALSE),"")</f>
        <v/>
      </c>
      <c r="Z53" s="90" t="str">
        <f t="shared" si="2"/>
        <v/>
      </c>
      <c r="AA53" s="100" t="str">
        <f t="shared" si="3"/>
        <v/>
      </c>
      <c r="AB53" s="100" t="str">
        <f>IF(L53&lt;&gt;0,IF(R53="Yes",IF(#REF!="","P",""),""),"")</f>
        <v/>
      </c>
      <c r="AC53" s="100" t="str">
        <f t="shared" si="4"/>
        <v/>
      </c>
      <c r="AD53" s="100" t="str">
        <f t="shared" si="5"/>
        <v/>
      </c>
      <c r="AE53" s="100" t="str">
        <f t="shared" si="6"/>
        <v/>
      </c>
      <c r="BN53" s="73" t="str">
        <f t="shared" si="7"/>
        <v/>
      </c>
      <c r="BO53" s="73" t="str">
        <f t="shared" si="8"/>
        <v/>
      </c>
      <c r="BP53" s="73" t="str">
        <f t="shared" si="9"/>
        <v/>
      </c>
      <c r="BQ53" s="73" t="str">
        <f t="shared" si="10"/>
        <v/>
      </c>
      <c r="BT53" s="73" t="str">
        <f t="shared" si="11"/>
        <v/>
      </c>
      <c r="CX53" s="42" t="str">
        <f t="shared" si="13"/>
        <v/>
      </c>
    </row>
    <row r="54" spans="1:102" ht="20.100000000000001" customHeight="1" x14ac:dyDescent="0.3">
      <c r="A54" s="90">
        <f>ROW()</f>
        <v>54</v>
      </c>
      <c r="B54" s="139" t="str">
        <f t="shared" si="12"/>
        <v/>
      </c>
      <c r="C54" s="139" t="str">
        <f t="shared" si="0"/>
        <v/>
      </c>
      <c r="D54" s="139" t="str">
        <f>IF(C54="","",COUNTIFS(C$11:C54,"&gt;0"))</f>
        <v/>
      </c>
      <c r="E54" s="57"/>
      <c r="F54" s="58"/>
      <c r="G54" s="58"/>
      <c r="H54" s="57"/>
      <c r="I54" s="180"/>
      <c r="J54" s="68"/>
      <c r="K54" s="277"/>
      <c r="L54" s="275">
        <v>0</v>
      </c>
      <c r="M54" s="183" t="str">
        <f>IFERROR(VLOOKUP(J54,Lists!J$4:K$723,2,FALSE),"")</f>
        <v/>
      </c>
      <c r="N54" s="70" t="str">
        <f>IFERROR(VLOOKUP(J54,Lists!J$4:L$723,3,FALSE),"")</f>
        <v/>
      </c>
      <c r="O54" s="71" t="str">
        <f t="shared" si="14"/>
        <v/>
      </c>
      <c r="P54" s="66"/>
      <c r="Q54" s="181"/>
      <c r="R54" s="94"/>
      <c r="S54" s="102"/>
      <c r="T54" s="103"/>
      <c r="U54" s="94"/>
      <c r="V54" s="104"/>
      <c r="W54" s="114"/>
      <c r="X54" s="85" t="str">
        <f>IFERROR(VLOOKUP(I54,Lists!A$4:B$11,2,FALSE),"")</f>
        <v/>
      </c>
      <c r="Y54" s="85" t="str">
        <f>IFERROR(VLOOKUP(#REF!,Lists!A$12:B$45,2,FALSE),"")</f>
        <v/>
      </c>
      <c r="Z54" s="90" t="str">
        <f t="shared" si="2"/>
        <v/>
      </c>
      <c r="AA54" s="100" t="str">
        <f t="shared" si="3"/>
        <v/>
      </c>
      <c r="AB54" s="100" t="str">
        <f>IF(L54&lt;&gt;0,IF(R54="Yes",IF(#REF!="","P",""),""),"")</f>
        <v/>
      </c>
      <c r="AC54" s="100" t="str">
        <f t="shared" si="4"/>
        <v/>
      </c>
      <c r="AD54" s="100" t="str">
        <f t="shared" si="5"/>
        <v/>
      </c>
      <c r="AE54" s="100" t="str">
        <f t="shared" si="6"/>
        <v/>
      </c>
      <c r="BN54" s="73" t="str">
        <f t="shared" si="7"/>
        <v/>
      </c>
      <c r="BO54" s="73" t="str">
        <f t="shared" si="8"/>
        <v/>
      </c>
      <c r="BP54" s="73" t="str">
        <f t="shared" si="9"/>
        <v/>
      </c>
      <c r="BQ54" s="73" t="str">
        <f t="shared" si="10"/>
        <v/>
      </c>
      <c r="BT54" s="73" t="str">
        <f t="shared" si="11"/>
        <v/>
      </c>
      <c r="CX54" s="42" t="str">
        <f t="shared" si="13"/>
        <v/>
      </c>
    </row>
    <row r="55" spans="1:102" ht="20.100000000000001" customHeight="1" x14ac:dyDescent="0.3">
      <c r="A55" s="90">
        <f>ROW()</f>
        <v>55</v>
      </c>
      <c r="B55" s="139" t="str">
        <f t="shared" si="12"/>
        <v/>
      </c>
      <c r="C55" s="139" t="str">
        <f t="shared" si="0"/>
        <v/>
      </c>
      <c r="D55" s="139" t="str">
        <f>IF(C55="","",COUNTIFS(C$11:C55,"&gt;0"))</f>
        <v/>
      </c>
      <c r="E55" s="57"/>
      <c r="F55" s="58"/>
      <c r="G55" s="58"/>
      <c r="H55" s="57"/>
      <c r="I55" s="180"/>
      <c r="J55" s="68"/>
      <c r="K55" s="277"/>
      <c r="L55" s="275">
        <v>0</v>
      </c>
      <c r="M55" s="183" t="str">
        <f>IFERROR(VLOOKUP(J55,Lists!J$4:K$723,2,FALSE),"")</f>
        <v/>
      </c>
      <c r="N55" s="70" t="str">
        <f>IFERROR(VLOOKUP(J55,Lists!J$4:L$723,3,FALSE),"")</f>
        <v/>
      </c>
      <c r="O55" s="71" t="str">
        <f t="shared" si="14"/>
        <v/>
      </c>
      <c r="P55" s="66"/>
      <c r="Q55" s="181"/>
      <c r="R55" s="94"/>
      <c r="S55" s="102"/>
      <c r="T55" s="103"/>
      <c r="U55" s="94"/>
      <c r="V55" s="104"/>
      <c r="W55" s="114"/>
      <c r="X55" s="85" t="str">
        <f>IFERROR(VLOOKUP(I55,Lists!A$4:B$11,2,FALSE),"")</f>
        <v/>
      </c>
      <c r="Y55" s="85" t="str">
        <f>IFERROR(VLOOKUP(#REF!,Lists!A$12:B$45,2,FALSE),"")</f>
        <v/>
      </c>
      <c r="Z55" s="90" t="str">
        <f t="shared" si="2"/>
        <v/>
      </c>
      <c r="AA55" s="100" t="str">
        <f t="shared" si="3"/>
        <v/>
      </c>
      <c r="AB55" s="100" t="str">
        <f>IF(L55&lt;&gt;0,IF(R55="Yes",IF(#REF!="","P",""),""),"")</f>
        <v/>
      </c>
      <c r="AC55" s="100" t="str">
        <f t="shared" si="4"/>
        <v/>
      </c>
      <c r="AD55" s="100" t="str">
        <f t="shared" si="5"/>
        <v/>
      </c>
      <c r="AE55" s="100" t="str">
        <f t="shared" si="6"/>
        <v/>
      </c>
      <c r="BN55" s="73" t="str">
        <f t="shared" si="7"/>
        <v/>
      </c>
      <c r="BO55" s="73" t="str">
        <f t="shared" si="8"/>
        <v/>
      </c>
      <c r="BP55" s="73" t="str">
        <f t="shared" si="9"/>
        <v/>
      </c>
      <c r="BQ55" s="73" t="str">
        <f t="shared" si="10"/>
        <v/>
      </c>
      <c r="BT55" s="73" t="str">
        <f t="shared" si="11"/>
        <v/>
      </c>
      <c r="CX55" s="42" t="str">
        <f t="shared" si="13"/>
        <v/>
      </c>
    </row>
    <row r="56" spans="1:102" ht="20.100000000000001" customHeight="1" x14ac:dyDescent="0.3">
      <c r="A56" s="90">
        <f>ROW()</f>
        <v>56</v>
      </c>
      <c r="B56" s="139" t="str">
        <f t="shared" si="12"/>
        <v/>
      </c>
      <c r="C56" s="139" t="str">
        <f t="shared" si="0"/>
        <v/>
      </c>
      <c r="D56" s="139" t="str">
        <f>IF(C56="","",COUNTIFS(C$11:C56,"&gt;0"))</f>
        <v/>
      </c>
      <c r="E56" s="57"/>
      <c r="F56" s="58"/>
      <c r="G56" s="58"/>
      <c r="H56" s="57"/>
      <c r="I56" s="180"/>
      <c r="J56" s="68"/>
      <c r="K56" s="277"/>
      <c r="L56" s="275">
        <v>0</v>
      </c>
      <c r="M56" s="183" t="str">
        <f>IFERROR(VLOOKUP(J56,Lists!J$4:K$723,2,FALSE),"")</f>
        <v/>
      </c>
      <c r="N56" s="70" t="str">
        <f>IFERROR(VLOOKUP(J56,Lists!J$4:L$723,3,FALSE),"")</f>
        <v/>
      </c>
      <c r="O56" s="71" t="str">
        <f t="shared" si="14"/>
        <v/>
      </c>
      <c r="P56" s="66"/>
      <c r="Q56" s="181"/>
      <c r="R56" s="94"/>
      <c r="S56" s="102"/>
      <c r="T56" s="103"/>
      <c r="U56" s="94"/>
      <c r="V56" s="104"/>
      <c r="W56" s="114"/>
      <c r="X56" s="85" t="str">
        <f>IFERROR(VLOOKUP(I56,Lists!A$4:B$11,2,FALSE),"")</f>
        <v/>
      </c>
      <c r="Y56" s="85" t="str">
        <f>IFERROR(VLOOKUP(#REF!,Lists!A$12:B$45,2,FALSE),"")</f>
        <v/>
      </c>
      <c r="Z56" s="90" t="str">
        <f t="shared" si="2"/>
        <v/>
      </c>
      <c r="AA56" s="100" t="str">
        <f t="shared" si="3"/>
        <v/>
      </c>
      <c r="AB56" s="100" t="str">
        <f>IF(L56&lt;&gt;0,IF(R56="Yes",IF(#REF!="","P",""),""),"")</f>
        <v/>
      </c>
      <c r="AC56" s="100" t="str">
        <f t="shared" si="4"/>
        <v/>
      </c>
      <c r="AD56" s="100" t="str">
        <f t="shared" si="5"/>
        <v/>
      </c>
      <c r="AE56" s="100" t="str">
        <f t="shared" si="6"/>
        <v/>
      </c>
      <c r="BN56" s="73" t="str">
        <f t="shared" si="7"/>
        <v/>
      </c>
      <c r="BO56" s="73" t="str">
        <f t="shared" si="8"/>
        <v/>
      </c>
      <c r="BP56" s="73" t="str">
        <f t="shared" si="9"/>
        <v/>
      </c>
      <c r="BQ56" s="73" t="str">
        <f t="shared" si="10"/>
        <v/>
      </c>
      <c r="BT56" s="73" t="str">
        <f t="shared" si="11"/>
        <v/>
      </c>
      <c r="CX56" s="42" t="str">
        <f t="shared" si="13"/>
        <v/>
      </c>
    </row>
    <row r="57" spans="1:102" ht="20.100000000000001" customHeight="1" x14ac:dyDescent="0.3">
      <c r="A57" s="90">
        <f>ROW()</f>
        <v>57</v>
      </c>
      <c r="B57" s="139" t="str">
        <f t="shared" si="12"/>
        <v/>
      </c>
      <c r="C57" s="139" t="str">
        <f t="shared" si="0"/>
        <v/>
      </c>
      <c r="D57" s="139" t="str">
        <f>IF(C57="","",COUNTIFS(C$11:C57,"&gt;0"))</f>
        <v/>
      </c>
      <c r="E57" s="57"/>
      <c r="F57" s="58"/>
      <c r="G57" s="58"/>
      <c r="H57" s="57"/>
      <c r="I57" s="180"/>
      <c r="J57" s="68"/>
      <c r="K57" s="277"/>
      <c r="L57" s="275">
        <v>0</v>
      </c>
      <c r="M57" s="183" t="str">
        <f>IFERROR(VLOOKUP(J57,Lists!J$4:K$723,2,FALSE),"")</f>
        <v/>
      </c>
      <c r="N57" s="70" t="str">
        <f>IFERROR(VLOOKUP(J57,Lists!J$4:L$723,3,FALSE),"")</f>
        <v/>
      </c>
      <c r="O57" s="71" t="str">
        <f t="shared" si="14"/>
        <v/>
      </c>
      <c r="P57" s="66"/>
      <c r="Q57" s="181"/>
      <c r="R57" s="94"/>
      <c r="S57" s="102"/>
      <c r="T57" s="103"/>
      <c r="U57" s="94"/>
      <c r="V57" s="104"/>
      <c r="W57" s="114"/>
      <c r="X57" s="85" t="str">
        <f>IFERROR(VLOOKUP(I57,Lists!A$4:B$11,2,FALSE),"")</f>
        <v/>
      </c>
      <c r="Y57" s="85" t="str">
        <f>IFERROR(VLOOKUP(#REF!,Lists!A$12:B$45,2,FALSE),"")</f>
        <v/>
      </c>
      <c r="Z57" s="90" t="str">
        <f t="shared" si="2"/>
        <v/>
      </c>
      <c r="AA57" s="100" t="str">
        <f t="shared" si="3"/>
        <v/>
      </c>
      <c r="AB57" s="100" t="str">
        <f>IF(L57&lt;&gt;0,IF(R57="Yes",IF(#REF!="","P",""),""),"")</f>
        <v/>
      </c>
      <c r="AC57" s="100" t="str">
        <f t="shared" si="4"/>
        <v/>
      </c>
      <c r="AD57" s="100" t="str">
        <f t="shared" si="5"/>
        <v/>
      </c>
      <c r="AE57" s="100" t="str">
        <f t="shared" si="6"/>
        <v/>
      </c>
      <c r="BN57" s="73" t="str">
        <f t="shared" si="7"/>
        <v/>
      </c>
      <c r="BO57" s="73" t="str">
        <f t="shared" si="8"/>
        <v/>
      </c>
      <c r="BP57" s="73" t="str">
        <f t="shared" si="9"/>
        <v/>
      </c>
      <c r="BQ57" s="73" t="str">
        <f t="shared" si="10"/>
        <v/>
      </c>
      <c r="BT57" s="73" t="str">
        <f t="shared" si="11"/>
        <v/>
      </c>
      <c r="CX57" s="42" t="str">
        <f t="shared" si="13"/>
        <v/>
      </c>
    </row>
    <row r="58" spans="1:102" ht="20.100000000000001" customHeight="1" x14ac:dyDescent="0.3">
      <c r="A58" s="90">
        <f>ROW()</f>
        <v>58</v>
      </c>
      <c r="B58" s="139" t="str">
        <f t="shared" si="12"/>
        <v/>
      </c>
      <c r="C58" s="139" t="str">
        <f t="shared" si="0"/>
        <v/>
      </c>
      <c r="D58" s="139" t="str">
        <f>IF(C58="","",COUNTIFS(C$11:C58,"&gt;0"))</f>
        <v/>
      </c>
      <c r="E58" s="57"/>
      <c r="F58" s="58"/>
      <c r="G58" s="58"/>
      <c r="H58" s="57"/>
      <c r="I58" s="180"/>
      <c r="J58" s="68"/>
      <c r="K58" s="277"/>
      <c r="L58" s="275">
        <v>0</v>
      </c>
      <c r="M58" s="183" t="str">
        <f>IFERROR(VLOOKUP(J58,Lists!J$4:K$723,2,FALSE),"")</f>
        <v/>
      </c>
      <c r="N58" s="70" t="str">
        <f>IFERROR(VLOOKUP(J58,Lists!J$4:L$723,3,FALSE),"")</f>
        <v/>
      </c>
      <c r="O58" s="71" t="str">
        <f t="shared" si="14"/>
        <v/>
      </c>
      <c r="P58" s="66"/>
      <c r="Q58" s="181"/>
      <c r="R58" s="94"/>
      <c r="S58" s="102"/>
      <c r="T58" s="103"/>
      <c r="U58" s="94"/>
      <c r="V58" s="104"/>
      <c r="W58" s="114"/>
      <c r="X58" s="85" t="str">
        <f>IFERROR(VLOOKUP(I58,Lists!A$4:B$11,2,FALSE),"")</f>
        <v/>
      </c>
      <c r="Y58" s="85" t="str">
        <f>IFERROR(VLOOKUP(#REF!,Lists!A$12:B$45,2,FALSE),"")</f>
        <v/>
      </c>
      <c r="Z58" s="90" t="str">
        <f t="shared" si="2"/>
        <v/>
      </c>
      <c r="AA58" s="100" t="str">
        <f t="shared" si="3"/>
        <v/>
      </c>
      <c r="AB58" s="100" t="str">
        <f>IF(L58&lt;&gt;0,IF(R58="Yes",IF(#REF!="","P",""),""),"")</f>
        <v/>
      </c>
      <c r="AC58" s="100" t="str">
        <f t="shared" si="4"/>
        <v/>
      </c>
      <c r="AD58" s="100" t="str">
        <f t="shared" si="5"/>
        <v/>
      </c>
      <c r="AE58" s="100" t="str">
        <f t="shared" si="6"/>
        <v/>
      </c>
      <c r="BN58" s="73" t="str">
        <f t="shared" si="7"/>
        <v/>
      </c>
      <c r="BO58" s="73" t="str">
        <f t="shared" si="8"/>
        <v/>
      </c>
      <c r="BP58" s="73" t="str">
        <f t="shared" si="9"/>
        <v/>
      </c>
      <c r="BQ58" s="73" t="str">
        <f t="shared" si="10"/>
        <v/>
      </c>
      <c r="BT58" s="73" t="str">
        <f t="shared" si="11"/>
        <v/>
      </c>
      <c r="CX58" s="42" t="str">
        <f t="shared" si="13"/>
        <v/>
      </c>
    </row>
    <row r="59" spans="1:102" ht="20.100000000000001" customHeight="1" x14ac:dyDescent="0.3">
      <c r="A59" s="90">
        <f>ROW()</f>
        <v>59</v>
      </c>
      <c r="B59" s="139" t="str">
        <f t="shared" si="12"/>
        <v/>
      </c>
      <c r="C59" s="139" t="str">
        <f t="shared" si="0"/>
        <v/>
      </c>
      <c r="D59" s="139" t="str">
        <f>IF(C59="","",COUNTIFS(C$11:C59,"&gt;0"))</f>
        <v/>
      </c>
      <c r="E59" s="57"/>
      <c r="F59" s="58"/>
      <c r="G59" s="58"/>
      <c r="H59" s="57"/>
      <c r="I59" s="180"/>
      <c r="J59" s="68"/>
      <c r="K59" s="277"/>
      <c r="L59" s="275">
        <v>0</v>
      </c>
      <c r="M59" s="183" t="str">
        <f>IFERROR(VLOOKUP(J59,Lists!J$4:K$723,2,FALSE),"")</f>
        <v/>
      </c>
      <c r="N59" s="70" t="str">
        <f>IFERROR(VLOOKUP(J59,Lists!J$4:L$723,3,FALSE),"")</f>
        <v/>
      </c>
      <c r="O59" s="71" t="str">
        <f t="shared" si="14"/>
        <v/>
      </c>
      <c r="P59" s="66"/>
      <c r="Q59" s="181"/>
      <c r="R59" s="94"/>
      <c r="S59" s="102"/>
      <c r="T59" s="103"/>
      <c r="U59" s="94"/>
      <c r="V59" s="104"/>
      <c r="W59" s="114"/>
      <c r="X59" s="85" t="str">
        <f>IFERROR(VLOOKUP(I59,Lists!A$4:B$11,2,FALSE),"")</f>
        <v/>
      </c>
      <c r="Y59" s="85" t="str">
        <f>IFERROR(VLOOKUP(#REF!,Lists!A$12:B$45,2,FALSE),"")</f>
        <v/>
      </c>
      <c r="Z59" s="90" t="str">
        <f t="shared" si="2"/>
        <v/>
      </c>
      <c r="AA59" s="100" t="str">
        <f t="shared" si="3"/>
        <v/>
      </c>
      <c r="AB59" s="100" t="str">
        <f>IF(L59&lt;&gt;0,IF(R59="Yes",IF(#REF!="","P",""),""),"")</f>
        <v/>
      </c>
      <c r="AC59" s="100" t="str">
        <f t="shared" si="4"/>
        <v/>
      </c>
      <c r="AD59" s="100" t="str">
        <f t="shared" si="5"/>
        <v/>
      </c>
      <c r="AE59" s="100" t="str">
        <f t="shared" si="6"/>
        <v/>
      </c>
      <c r="BN59" s="73" t="str">
        <f t="shared" si="7"/>
        <v/>
      </c>
      <c r="BO59" s="73" t="str">
        <f t="shared" si="8"/>
        <v/>
      </c>
      <c r="BP59" s="73" t="str">
        <f t="shared" si="9"/>
        <v/>
      </c>
      <c r="BQ59" s="73" t="str">
        <f t="shared" si="10"/>
        <v/>
      </c>
      <c r="BT59" s="73" t="str">
        <f t="shared" si="11"/>
        <v/>
      </c>
      <c r="CX59" s="42" t="str">
        <f t="shared" si="13"/>
        <v/>
      </c>
    </row>
    <row r="60" spans="1:102" ht="20.100000000000001" customHeight="1" x14ac:dyDescent="0.3">
      <c r="A60" s="90">
        <f>ROW()</f>
        <v>60</v>
      </c>
      <c r="B60" s="139" t="str">
        <f t="shared" si="12"/>
        <v/>
      </c>
      <c r="C60" s="139" t="str">
        <f t="shared" si="0"/>
        <v/>
      </c>
      <c r="D60" s="139" t="str">
        <f>IF(C60="","",COUNTIFS(C$11:C60,"&gt;0"))</f>
        <v/>
      </c>
      <c r="E60" s="57"/>
      <c r="F60" s="58"/>
      <c r="G60" s="58"/>
      <c r="H60" s="57"/>
      <c r="I60" s="180"/>
      <c r="J60" s="68"/>
      <c r="K60" s="277"/>
      <c r="L60" s="275">
        <v>0</v>
      </c>
      <c r="M60" s="183" t="str">
        <f>IFERROR(VLOOKUP(J60,Lists!J$4:K$723,2,FALSE),"")</f>
        <v/>
      </c>
      <c r="N60" s="70" t="str">
        <f>IFERROR(VLOOKUP(J60,Lists!J$4:L$723,3,FALSE),"")</f>
        <v/>
      </c>
      <c r="O60" s="71" t="str">
        <f t="shared" si="14"/>
        <v/>
      </c>
      <c r="P60" s="66"/>
      <c r="Q60" s="181"/>
      <c r="R60" s="94"/>
      <c r="S60" s="102"/>
      <c r="T60" s="103"/>
      <c r="U60" s="94"/>
      <c r="V60" s="104"/>
      <c r="W60" s="114"/>
      <c r="X60" s="85" t="str">
        <f>IFERROR(VLOOKUP(I60,Lists!A$4:B$11,2,FALSE),"")</f>
        <v/>
      </c>
      <c r="Y60" s="85" t="str">
        <f>IFERROR(VLOOKUP(#REF!,Lists!A$12:B$45,2,FALSE),"")</f>
        <v/>
      </c>
      <c r="Z60" s="90" t="str">
        <f t="shared" si="2"/>
        <v/>
      </c>
      <c r="AA60" s="100" t="str">
        <f t="shared" si="3"/>
        <v/>
      </c>
      <c r="AB60" s="100" t="str">
        <f>IF(L60&lt;&gt;0,IF(R60="Yes",IF(#REF!="","P",""),""),"")</f>
        <v/>
      </c>
      <c r="AC60" s="100" t="str">
        <f t="shared" si="4"/>
        <v/>
      </c>
      <c r="AD60" s="100" t="str">
        <f t="shared" si="5"/>
        <v/>
      </c>
      <c r="AE60" s="100" t="str">
        <f t="shared" si="6"/>
        <v/>
      </c>
      <c r="BN60" s="73" t="str">
        <f t="shared" si="7"/>
        <v/>
      </c>
      <c r="BO60" s="73" t="str">
        <f t="shared" si="8"/>
        <v/>
      </c>
      <c r="BP60" s="73" t="str">
        <f t="shared" si="9"/>
        <v/>
      </c>
      <c r="BQ60" s="73" t="str">
        <f t="shared" si="10"/>
        <v/>
      </c>
      <c r="BT60" s="73" t="str">
        <f t="shared" si="11"/>
        <v/>
      </c>
      <c r="CX60" s="42" t="str">
        <f t="shared" si="13"/>
        <v/>
      </c>
    </row>
    <row r="61" spans="1:102" ht="20.100000000000001" customHeight="1" x14ac:dyDescent="0.3">
      <c r="A61" s="90">
        <f>ROW()</f>
        <v>61</v>
      </c>
      <c r="B61" s="139" t="str">
        <f t="shared" si="12"/>
        <v/>
      </c>
      <c r="C61" s="139" t="str">
        <f t="shared" si="0"/>
        <v/>
      </c>
      <c r="D61" s="139" t="str">
        <f>IF(C61="","",COUNTIFS(C$11:C61,"&gt;0"))</f>
        <v/>
      </c>
      <c r="E61" s="57"/>
      <c r="F61" s="58"/>
      <c r="G61" s="58"/>
      <c r="H61" s="57"/>
      <c r="I61" s="180"/>
      <c r="J61" s="68"/>
      <c r="K61" s="277"/>
      <c r="L61" s="275">
        <v>0</v>
      </c>
      <c r="M61" s="183" t="str">
        <f>IFERROR(VLOOKUP(J61,Lists!J$4:K$723,2,FALSE),"")</f>
        <v/>
      </c>
      <c r="N61" s="70" t="str">
        <f>IFERROR(VLOOKUP(J61,Lists!J$4:L$723,3,FALSE),"")</f>
        <v/>
      </c>
      <c r="O61" s="71" t="str">
        <f t="shared" si="14"/>
        <v/>
      </c>
      <c r="P61" s="66"/>
      <c r="Q61" s="181"/>
      <c r="R61" s="94"/>
      <c r="S61" s="102"/>
      <c r="T61" s="103"/>
      <c r="U61" s="94"/>
      <c r="V61" s="104"/>
      <c r="W61" s="114"/>
      <c r="X61" s="85" t="str">
        <f>IFERROR(VLOOKUP(I61,Lists!A$4:B$11,2,FALSE),"")</f>
        <v/>
      </c>
      <c r="Y61" s="85" t="str">
        <f>IFERROR(VLOOKUP(#REF!,Lists!A$12:B$45,2,FALSE),"")</f>
        <v/>
      </c>
      <c r="Z61" s="90" t="str">
        <f t="shared" si="2"/>
        <v/>
      </c>
      <c r="AA61" s="100" t="str">
        <f t="shared" si="3"/>
        <v/>
      </c>
      <c r="AB61" s="100" t="str">
        <f>IF(L61&lt;&gt;0,IF(R61="Yes",IF(#REF!="","P",""),""),"")</f>
        <v/>
      </c>
      <c r="AC61" s="100" t="str">
        <f t="shared" si="4"/>
        <v/>
      </c>
      <c r="AD61" s="100" t="str">
        <f t="shared" si="5"/>
        <v/>
      </c>
      <c r="AE61" s="100" t="str">
        <f t="shared" si="6"/>
        <v/>
      </c>
      <c r="BN61" s="73" t="str">
        <f t="shared" si="7"/>
        <v/>
      </c>
      <c r="BO61" s="73" t="str">
        <f t="shared" si="8"/>
        <v/>
      </c>
      <c r="BP61" s="73" t="str">
        <f t="shared" si="9"/>
        <v/>
      </c>
      <c r="BQ61" s="73" t="str">
        <f t="shared" si="10"/>
        <v/>
      </c>
      <c r="BT61" s="73" t="str">
        <f t="shared" si="11"/>
        <v/>
      </c>
      <c r="CX61" s="42" t="str">
        <f t="shared" si="13"/>
        <v/>
      </c>
    </row>
    <row r="62" spans="1:102" ht="20.100000000000001" customHeight="1" x14ac:dyDescent="0.3">
      <c r="A62" s="90">
        <f>ROW()</f>
        <v>62</v>
      </c>
      <c r="B62" s="139" t="str">
        <f t="shared" si="12"/>
        <v/>
      </c>
      <c r="C62" s="139" t="str">
        <f t="shared" si="0"/>
        <v/>
      </c>
      <c r="D62" s="139" t="str">
        <f>IF(C62="","",COUNTIFS(C$11:C62,"&gt;0"))</f>
        <v/>
      </c>
      <c r="E62" s="57"/>
      <c r="F62" s="58"/>
      <c r="G62" s="58"/>
      <c r="H62" s="57"/>
      <c r="I62" s="180"/>
      <c r="J62" s="68"/>
      <c r="K62" s="277"/>
      <c r="L62" s="275">
        <v>0</v>
      </c>
      <c r="M62" s="183" t="str">
        <f>IFERROR(VLOOKUP(J62,Lists!J$4:K$723,2,FALSE),"")</f>
        <v/>
      </c>
      <c r="N62" s="70" t="str">
        <f>IFERROR(VLOOKUP(J62,Lists!J$4:L$723,3,FALSE),"")</f>
        <v/>
      </c>
      <c r="O62" s="71" t="str">
        <f t="shared" si="14"/>
        <v/>
      </c>
      <c r="P62" s="66"/>
      <c r="Q62" s="181"/>
      <c r="R62" s="94"/>
      <c r="S62" s="102"/>
      <c r="T62" s="103"/>
      <c r="U62" s="94"/>
      <c r="V62" s="104"/>
      <c r="W62" s="114"/>
      <c r="X62" s="85" t="str">
        <f>IFERROR(VLOOKUP(I62,Lists!A$4:B$11,2,FALSE),"")</f>
        <v/>
      </c>
      <c r="Y62" s="85" t="str">
        <f>IFERROR(VLOOKUP(#REF!,Lists!A$12:B$45,2,FALSE),"")</f>
        <v/>
      </c>
      <c r="Z62" s="90" t="str">
        <f t="shared" si="2"/>
        <v/>
      </c>
      <c r="AA62" s="100" t="str">
        <f t="shared" si="3"/>
        <v/>
      </c>
      <c r="AB62" s="100" t="str">
        <f>IF(L62&lt;&gt;0,IF(R62="Yes",IF(#REF!="","P",""),""),"")</f>
        <v/>
      </c>
      <c r="AC62" s="100" t="str">
        <f t="shared" si="4"/>
        <v/>
      </c>
      <c r="AD62" s="100" t="str">
        <f t="shared" si="5"/>
        <v/>
      </c>
      <c r="AE62" s="100" t="str">
        <f t="shared" si="6"/>
        <v/>
      </c>
      <c r="BN62" s="73" t="str">
        <f t="shared" si="7"/>
        <v/>
      </c>
      <c r="BO62" s="73" t="str">
        <f t="shared" si="8"/>
        <v/>
      </c>
      <c r="BP62" s="73" t="str">
        <f t="shared" si="9"/>
        <v/>
      </c>
      <c r="BQ62" s="73" t="str">
        <f t="shared" si="10"/>
        <v/>
      </c>
      <c r="BT62" s="73" t="str">
        <f t="shared" si="11"/>
        <v/>
      </c>
      <c r="CX62" s="42" t="str">
        <f t="shared" si="13"/>
        <v/>
      </c>
    </row>
    <row r="63" spans="1:102" ht="20.100000000000001" customHeight="1" x14ac:dyDescent="0.3">
      <c r="A63" s="90">
        <f>ROW()</f>
        <v>63</v>
      </c>
      <c r="B63" s="139" t="str">
        <f t="shared" si="12"/>
        <v/>
      </c>
      <c r="C63" s="139" t="str">
        <f t="shared" si="0"/>
        <v/>
      </c>
      <c r="D63" s="139" t="str">
        <f>IF(C63="","",COUNTIFS(C$11:C63,"&gt;0"))</f>
        <v/>
      </c>
      <c r="E63" s="57"/>
      <c r="F63" s="58"/>
      <c r="G63" s="58"/>
      <c r="H63" s="57"/>
      <c r="I63" s="180"/>
      <c r="J63" s="68"/>
      <c r="K63" s="277"/>
      <c r="L63" s="275">
        <v>0</v>
      </c>
      <c r="M63" s="183" t="str">
        <f>IFERROR(VLOOKUP(J63,Lists!J$4:K$723,2,FALSE),"")</f>
        <v/>
      </c>
      <c r="N63" s="70" t="str">
        <f>IFERROR(VLOOKUP(J63,Lists!J$4:L$723,3,FALSE),"")</f>
        <v/>
      </c>
      <c r="O63" s="71" t="str">
        <f t="shared" si="14"/>
        <v/>
      </c>
      <c r="P63" s="66"/>
      <c r="Q63" s="181"/>
      <c r="R63" s="94"/>
      <c r="S63" s="102"/>
      <c r="T63" s="103"/>
      <c r="U63" s="94"/>
      <c r="V63" s="104"/>
      <c r="W63" s="114"/>
      <c r="X63" s="85" t="str">
        <f>IFERROR(VLOOKUP(I63,Lists!A$4:B$11,2,FALSE),"")</f>
        <v/>
      </c>
      <c r="Y63" s="85" t="str">
        <f>IFERROR(VLOOKUP(#REF!,Lists!A$12:B$45,2,FALSE),"")</f>
        <v/>
      </c>
      <c r="Z63" s="90" t="str">
        <f t="shared" si="2"/>
        <v/>
      </c>
      <c r="AA63" s="100" t="str">
        <f t="shared" si="3"/>
        <v/>
      </c>
      <c r="AB63" s="100" t="str">
        <f>IF(L63&lt;&gt;0,IF(R63="Yes",IF(#REF!="","P",""),""),"")</f>
        <v/>
      </c>
      <c r="AC63" s="100" t="str">
        <f t="shared" si="4"/>
        <v/>
      </c>
      <c r="AD63" s="100" t="str">
        <f t="shared" si="5"/>
        <v/>
      </c>
      <c r="AE63" s="100" t="str">
        <f t="shared" si="6"/>
        <v/>
      </c>
      <c r="BN63" s="73" t="str">
        <f t="shared" si="7"/>
        <v/>
      </c>
      <c r="BO63" s="73" t="str">
        <f t="shared" si="8"/>
        <v/>
      </c>
      <c r="BP63" s="73" t="str">
        <f t="shared" si="9"/>
        <v/>
      </c>
      <c r="BQ63" s="73" t="str">
        <f t="shared" si="10"/>
        <v/>
      </c>
      <c r="BT63" s="73" t="str">
        <f t="shared" si="11"/>
        <v/>
      </c>
      <c r="CX63" s="42" t="str">
        <f t="shared" si="13"/>
        <v/>
      </c>
    </row>
    <row r="64" spans="1:102" ht="20.100000000000001" customHeight="1" x14ac:dyDescent="0.3">
      <c r="A64" s="90">
        <f>ROW()</f>
        <v>64</v>
      </c>
      <c r="B64" s="139" t="str">
        <f t="shared" si="12"/>
        <v/>
      </c>
      <c r="C64" s="139" t="str">
        <f t="shared" si="0"/>
        <v/>
      </c>
      <c r="D64" s="139" t="str">
        <f>IF(C64="","",COUNTIFS(C$11:C64,"&gt;0"))</f>
        <v/>
      </c>
      <c r="E64" s="57"/>
      <c r="F64" s="58"/>
      <c r="G64" s="58"/>
      <c r="H64" s="57"/>
      <c r="I64" s="180"/>
      <c r="J64" s="68"/>
      <c r="K64" s="277"/>
      <c r="L64" s="275">
        <v>0</v>
      </c>
      <c r="M64" s="183" t="str">
        <f>IFERROR(VLOOKUP(J64,Lists!J$4:K$723,2,FALSE),"")</f>
        <v/>
      </c>
      <c r="N64" s="70" t="str">
        <f>IFERROR(VLOOKUP(J64,Lists!J$4:L$723,3,FALSE),"")</f>
        <v/>
      </c>
      <c r="O64" s="71" t="str">
        <f t="shared" si="14"/>
        <v/>
      </c>
      <c r="P64" s="66"/>
      <c r="Q64" s="181"/>
      <c r="R64" s="94"/>
      <c r="S64" s="102"/>
      <c r="T64" s="103"/>
      <c r="U64" s="94"/>
      <c r="V64" s="104"/>
      <c r="W64" s="114"/>
      <c r="X64" s="85" t="str">
        <f>IFERROR(VLOOKUP(I64,Lists!A$4:B$11,2,FALSE),"")</f>
        <v/>
      </c>
      <c r="Y64" s="85" t="str">
        <f>IFERROR(VLOOKUP(#REF!,Lists!A$12:B$45,2,FALSE),"")</f>
        <v/>
      </c>
      <c r="Z64" s="90" t="str">
        <f t="shared" si="2"/>
        <v/>
      </c>
      <c r="AA64" s="100" t="str">
        <f t="shared" si="3"/>
        <v/>
      </c>
      <c r="AB64" s="100" t="str">
        <f>IF(L64&lt;&gt;0,IF(R64="Yes",IF(#REF!="","P",""),""),"")</f>
        <v/>
      </c>
      <c r="AC64" s="100" t="str">
        <f t="shared" si="4"/>
        <v/>
      </c>
      <c r="AD64" s="100" t="str">
        <f t="shared" si="5"/>
        <v/>
      </c>
      <c r="AE64" s="100" t="str">
        <f t="shared" si="6"/>
        <v/>
      </c>
      <c r="BN64" s="73" t="str">
        <f t="shared" si="7"/>
        <v/>
      </c>
      <c r="BO64" s="73" t="str">
        <f t="shared" si="8"/>
        <v/>
      </c>
      <c r="BP64" s="73" t="str">
        <f t="shared" si="9"/>
        <v/>
      </c>
      <c r="BQ64" s="73" t="str">
        <f t="shared" si="10"/>
        <v/>
      </c>
      <c r="BT64" s="73" t="str">
        <f t="shared" si="11"/>
        <v/>
      </c>
      <c r="CX64" s="42" t="str">
        <f t="shared" si="13"/>
        <v/>
      </c>
    </row>
    <row r="65" spans="1:102" ht="20.100000000000001" customHeight="1" x14ac:dyDescent="0.3">
      <c r="A65" s="90">
        <f>ROW()</f>
        <v>65</v>
      </c>
      <c r="B65" s="139" t="str">
        <f t="shared" si="12"/>
        <v/>
      </c>
      <c r="C65" s="139" t="str">
        <f t="shared" si="0"/>
        <v/>
      </c>
      <c r="D65" s="139" t="str">
        <f>IF(C65="","",COUNTIFS(C$11:C65,"&gt;0"))</f>
        <v/>
      </c>
      <c r="E65" s="57"/>
      <c r="F65" s="58"/>
      <c r="G65" s="58"/>
      <c r="H65" s="57"/>
      <c r="I65" s="180"/>
      <c r="J65" s="68"/>
      <c r="K65" s="277"/>
      <c r="L65" s="275">
        <v>0</v>
      </c>
      <c r="M65" s="183" t="str">
        <f>IFERROR(VLOOKUP(J65,Lists!J$4:K$723,2,FALSE),"")</f>
        <v/>
      </c>
      <c r="N65" s="70" t="str">
        <f>IFERROR(VLOOKUP(J65,Lists!J$4:L$723,3,FALSE),"")</f>
        <v/>
      </c>
      <c r="O65" s="71" t="str">
        <f t="shared" si="14"/>
        <v/>
      </c>
      <c r="P65" s="66"/>
      <c r="Q65" s="181"/>
      <c r="R65" s="94"/>
      <c r="S65" s="102"/>
      <c r="T65" s="103"/>
      <c r="U65" s="94"/>
      <c r="V65" s="104"/>
      <c r="W65" s="114"/>
      <c r="X65" s="85" t="str">
        <f>IFERROR(VLOOKUP(I65,Lists!A$4:B$11,2,FALSE),"")</f>
        <v/>
      </c>
      <c r="Y65" s="85" t="str">
        <f>IFERROR(VLOOKUP(#REF!,Lists!A$12:B$45,2,FALSE),"")</f>
        <v/>
      </c>
      <c r="Z65" s="90" t="str">
        <f t="shared" si="2"/>
        <v/>
      </c>
      <c r="AA65" s="100" t="str">
        <f t="shared" si="3"/>
        <v/>
      </c>
      <c r="AB65" s="100" t="str">
        <f>IF(L65&lt;&gt;0,IF(R65="Yes",IF(#REF!="","P",""),""),"")</f>
        <v/>
      </c>
      <c r="AC65" s="100" t="str">
        <f t="shared" si="4"/>
        <v/>
      </c>
      <c r="AD65" s="100" t="str">
        <f t="shared" si="5"/>
        <v/>
      </c>
      <c r="AE65" s="100" t="str">
        <f t="shared" si="6"/>
        <v/>
      </c>
      <c r="BN65" s="73" t="str">
        <f t="shared" si="7"/>
        <v/>
      </c>
      <c r="BO65" s="73" t="str">
        <f t="shared" si="8"/>
        <v/>
      </c>
      <c r="BP65" s="73" t="str">
        <f t="shared" si="9"/>
        <v/>
      </c>
      <c r="BQ65" s="73" t="str">
        <f t="shared" si="10"/>
        <v/>
      </c>
      <c r="BT65" s="73" t="str">
        <f t="shared" si="11"/>
        <v/>
      </c>
      <c r="CX65" s="42" t="str">
        <f t="shared" si="13"/>
        <v/>
      </c>
    </row>
    <row r="66" spans="1:102" ht="20.100000000000001" customHeight="1" x14ac:dyDescent="0.3">
      <c r="A66" s="90">
        <f>ROW()</f>
        <v>66</v>
      </c>
      <c r="B66" s="139" t="str">
        <f t="shared" si="12"/>
        <v/>
      </c>
      <c r="C66" s="139" t="str">
        <f t="shared" si="0"/>
        <v/>
      </c>
      <c r="D66" s="139" t="str">
        <f>IF(C66="","",COUNTIFS(C$11:C66,"&gt;0"))</f>
        <v/>
      </c>
      <c r="E66" s="57"/>
      <c r="F66" s="58"/>
      <c r="G66" s="58"/>
      <c r="H66" s="57"/>
      <c r="I66" s="180"/>
      <c r="J66" s="68"/>
      <c r="K66" s="277"/>
      <c r="L66" s="275">
        <v>0</v>
      </c>
      <c r="M66" s="183" t="str">
        <f>IFERROR(VLOOKUP(J66,Lists!J$4:K$723,2,FALSE),"")</f>
        <v/>
      </c>
      <c r="N66" s="70" t="str">
        <f>IFERROR(VLOOKUP(J66,Lists!J$4:L$723,3,FALSE),"")</f>
        <v/>
      </c>
      <c r="O66" s="71" t="str">
        <f t="shared" si="14"/>
        <v/>
      </c>
      <c r="P66" s="66"/>
      <c r="Q66" s="181"/>
      <c r="R66" s="94"/>
      <c r="S66" s="102"/>
      <c r="T66" s="103"/>
      <c r="U66" s="94"/>
      <c r="V66" s="104"/>
      <c r="W66" s="114"/>
      <c r="X66" s="85" t="str">
        <f>IFERROR(VLOOKUP(I66,Lists!A$4:B$11,2,FALSE),"")</f>
        <v/>
      </c>
      <c r="Y66" s="85" t="str">
        <f>IFERROR(VLOOKUP(#REF!,Lists!A$12:B$45,2,FALSE),"")</f>
        <v/>
      </c>
      <c r="Z66" s="90" t="str">
        <f t="shared" si="2"/>
        <v/>
      </c>
      <c r="AA66" s="100" t="str">
        <f t="shared" si="3"/>
        <v/>
      </c>
      <c r="AB66" s="100" t="str">
        <f>IF(L66&lt;&gt;0,IF(R66="Yes",IF(#REF!="","P",""),""),"")</f>
        <v/>
      </c>
      <c r="AC66" s="100" t="str">
        <f t="shared" si="4"/>
        <v/>
      </c>
      <c r="AD66" s="100" t="str">
        <f t="shared" si="5"/>
        <v/>
      </c>
      <c r="AE66" s="100" t="str">
        <f t="shared" si="6"/>
        <v/>
      </c>
      <c r="BN66" s="73" t="str">
        <f t="shared" si="7"/>
        <v/>
      </c>
      <c r="BO66" s="73" t="str">
        <f t="shared" si="8"/>
        <v/>
      </c>
      <c r="BP66" s="73" t="str">
        <f t="shared" si="9"/>
        <v/>
      </c>
      <c r="BQ66" s="73" t="str">
        <f t="shared" si="10"/>
        <v/>
      </c>
      <c r="BT66" s="73" t="str">
        <f t="shared" si="11"/>
        <v/>
      </c>
      <c r="CX66" s="42" t="str">
        <f t="shared" si="13"/>
        <v/>
      </c>
    </row>
    <row r="67" spans="1:102" ht="20.100000000000001" customHeight="1" x14ac:dyDescent="0.3">
      <c r="A67" s="90">
        <f>ROW()</f>
        <v>67</v>
      </c>
      <c r="B67" s="139" t="str">
        <f t="shared" si="12"/>
        <v/>
      </c>
      <c r="C67" s="139" t="str">
        <f t="shared" si="0"/>
        <v/>
      </c>
      <c r="D67" s="139" t="str">
        <f>IF(C67="","",COUNTIFS(C$11:C67,"&gt;0"))</f>
        <v/>
      </c>
      <c r="E67" s="57"/>
      <c r="F67" s="58"/>
      <c r="G67" s="58"/>
      <c r="H67" s="57"/>
      <c r="I67" s="180"/>
      <c r="J67" s="68"/>
      <c r="K67" s="277"/>
      <c r="L67" s="275">
        <v>0</v>
      </c>
      <c r="M67" s="183" t="str">
        <f>IFERROR(VLOOKUP(J67,Lists!J$4:K$723,2,FALSE),"")</f>
        <v/>
      </c>
      <c r="N67" s="70" t="str">
        <f>IFERROR(VLOOKUP(J67,Lists!J$4:L$723,3,FALSE),"")</f>
        <v/>
      </c>
      <c r="O67" s="71" t="str">
        <f t="shared" si="14"/>
        <v/>
      </c>
      <c r="P67" s="66"/>
      <c r="Q67" s="181"/>
      <c r="R67" s="94"/>
      <c r="S67" s="102"/>
      <c r="T67" s="103"/>
      <c r="U67" s="94"/>
      <c r="V67" s="104"/>
      <c r="W67" s="114"/>
      <c r="X67" s="85" t="str">
        <f>IFERROR(VLOOKUP(I67,Lists!A$4:B$11,2,FALSE),"")</f>
        <v/>
      </c>
      <c r="Y67" s="85" t="str">
        <f>IFERROR(VLOOKUP(#REF!,Lists!A$12:B$45,2,FALSE),"")</f>
        <v/>
      </c>
      <c r="Z67" s="90" t="str">
        <f t="shared" si="2"/>
        <v/>
      </c>
      <c r="AA67" s="100" t="str">
        <f t="shared" si="3"/>
        <v/>
      </c>
      <c r="AB67" s="100" t="str">
        <f>IF(L67&lt;&gt;0,IF(R67="Yes",IF(#REF!="","P",""),""),"")</f>
        <v/>
      </c>
      <c r="AC67" s="100" t="str">
        <f t="shared" si="4"/>
        <v/>
      </c>
      <c r="AD67" s="100" t="str">
        <f t="shared" si="5"/>
        <v/>
      </c>
      <c r="AE67" s="100" t="str">
        <f t="shared" si="6"/>
        <v/>
      </c>
      <c r="BN67" s="73" t="str">
        <f t="shared" si="7"/>
        <v/>
      </c>
      <c r="BO67" s="73" t="str">
        <f t="shared" si="8"/>
        <v/>
      </c>
      <c r="BP67" s="73" t="str">
        <f t="shared" si="9"/>
        <v/>
      </c>
      <c r="BQ67" s="73" t="str">
        <f t="shared" si="10"/>
        <v/>
      </c>
      <c r="BT67" s="73" t="str">
        <f t="shared" si="11"/>
        <v/>
      </c>
      <c r="CX67" s="42" t="str">
        <f t="shared" si="13"/>
        <v/>
      </c>
    </row>
    <row r="68" spans="1:102" ht="20.100000000000001" customHeight="1" x14ac:dyDescent="0.3">
      <c r="A68" s="90">
        <f>ROW()</f>
        <v>68</v>
      </c>
      <c r="B68" s="139" t="str">
        <f t="shared" si="12"/>
        <v/>
      </c>
      <c r="C68" s="139" t="str">
        <f t="shared" si="0"/>
        <v/>
      </c>
      <c r="D68" s="139" t="str">
        <f>IF(C68="","",COUNTIFS(C$11:C68,"&gt;0"))</f>
        <v/>
      </c>
      <c r="E68" s="57"/>
      <c r="F68" s="58"/>
      <c r="G68" s="58"/>
      <c r="H68" s="57"/>
      <c r="I68" s="180"/>
      <c r="J68" s="68"/>
      <c r="K68" s="277"/>
      <c r="L68" s="275">
        <v>0</v>
      </c>
      <c r="M68" s="183" t="str">
        <f>IFERROR(VLOOKUP(J68,Lists!J$4:K$723,2,FALSE),"")</f>
        <v/>
      </c>
      <c r="N68" s="70" t="str">
        <f>IFERROR(VLOOKUP(J68,Lists!J$4:L$723,3,FALSE),"")</f>
        <v/>
      </c>
      <c r="O68" s="71" t="str">
        <f t="shared" si="14"/>
        <v/>
      </c>
      <c r="P68" s="66"/>
      <c r="Q68" s="181"/>
      <c r="R68" s="94"/>
      <c r="S68" s="102"/>
      <c r="T68" s="103"/>
      <c r="U68" s="94"/>
      <c r="V68" s="104"/>
      <c r="W68" s="114"/>
      <c r="X68" s="85" t="str">
        <f>IFERROR(VLOOKUP(I68,Lists!A$4:B$11,2,FALSE),"")</f>
        <v/>
      </c>
      <c r="Y68" s="85" t="str">
        <f>IFERROR(VLOOKUP(#REF!,Lists!A$12:B$45,2,FALSE),"")</f>
        <v/>
      </c>
      <c r="Z68" s="90" t="str">
        <f t="shared" si="2"/>
        <v/>
      </c>
      <c r="AA68" s="100" t="str">
        <f t="shared" si="3"/>
        <v/>
      </c>
      <c r="AB68" s="100" t="str">
        <f>IF(L68&lt;&gt;0,IF(R68="Yes",IF(#REF!="","P",""),""),"")</f>
        <v/>
      </c>
      <c r="AC68" s="100" t="str">
        <f t="shared" si="4"/>
        <v/>
      </c>
      <c r="AD68" s="100" t="str">
        <f t="shared" si="5"/>
        <v/>
      </c>
      <c r="AE68" s="100" t="str">
        <f t="shared" si="6"/>
        <v/>
      </c>
      <c r="BN68" s="73" t="str">
        <f t="shared" si="7"/>
        <v/>
      </c>
      <c r="BO68" s="73" t="str">
        <f t="shared" si="8"/>
        <v/>
      </c>
      <c r="BP68" s="73" t="str">
        <f t="shared" si="9"/>
        <v/>
      </c>
      <c r="BQ68" s="73" t="str">
        <f t="shared" si="10"/>
        <v/>
      </c>
      <c r="BT68" s="73" t="str">
        <f t="shared" si="11"/>
        <v/>
      </c>
      <c r="CX68" s="42" t="str">
        <f t="shared" si="13"/>
        <v/>
      </c>
    </row>
    <row r="69" spans="1:102" ht="20.100000000000001" customHeight="1" x14ac:dyDescent="0.3">
      <c r="A69" s="90">
        <f>ROW()</f>
        <v>69</v>
      </c>
      <c r="B69" s="139" t="str">
        <f t="shared" si="12"/>
        <v/>
      </c>
      <c r="C69" s="139" t="str">
        <f t="shared" si="0"/>
        <v/>
      </c>
      <c r="D69" s="139" t="str">
        <f>IF(C69="","",COUNTIFS(C$11:C69,"&gt;0"))</f>
        <v/>
      </c>
      <c r="E69" s="57"/>
      <c r="F69" s="58"/>
      <c r="G69" s="58"/>
      <c r="H69" s="57"/>
      <c r="I69" s="180"/>
      <c r="J69" s="68"/>
      <c r="K69" s="277"/>
      <c r="L69" s="275">
        <v>0</v>
      </c>
      <c r="M69" s="183" t="str">
        <f>IFERROR(VLOOKUP(J69,Lists!J$4:K$723,2,FALSE),"")</f>
        <v/>
      </c>
      <c r="N69" s="70" t="str">
        <f>IFERROR(VLOOKUP(J69,Lists!J$4:L$723,3,FALSE),"")</f>
        <v/>
      </c>
      <c r="O69" s="71" t="str">
        <f t="shared" si="14"/>
        <v/>
      </c>
      <c r="P69" s="66"/>
      <c r="Q69" s="181"/>
      <c r="R69" s="94"/>
      <c r="S69" s="102"/>
      <c r="T69" s="103"/>
      <c r="U69" s="94"/>
      <c r="V69" s="104"/>
      <c r="W69" s="114"/>
      <c r="X69" s="85" t="str">
        <f>IFERROR(VLOOKUP(I69,Lists!A$4:B$11,2,FALSE),"")</f>
        <v/>
      </c>
      <c r="Y69" s="85" t="str">
        <f>IFERROR(VLOOKUP(#REF!,Lists!A$12:B$45,2,FALSE),"")</f>
        <v/>
      </c>
      <c r="Z69" s="90" t="str">
        <f t="shared" si="2"/>
        <v/>
      </c>
      <c r="AA69" s="100" t="str">
        <f t="shared" si="3"/>
        <v/>
      </c>
      <c r="AB69" s="100" t="str">
        <f>IF(L69&lt;&gt;0,IF(R69="Yes",IF(#REF!="","P",""),""),"")</f>
        <v/>
      </c>
      <c r="AC69" s="100" t="str">
        <f t="shared" si="4"/>
        <v/>
      </c>
      <c r="AD69" s="100" t="str">
        <f t="shared" si="5"/>
        <v/>
      </c>
      <c r="AE69" s="100" t="str">
        <f t="shared" si="6"/>
        <v/>
      </c>
      <c r="BN69" s="73" t="str">
        <f t="shared" si="7"/>
        <v/>
      </c>
      <c r="BO69" s="73" t="str">
        <f t="shared" si="8"/>
        <v/>
      </c>
      <c r="BP69" s="73" t="str">
        <f t="shared" si="9"/>
        <v/>
      </c>
      <c r="BQ69" s="73" t="str">
        <f t="shared" si="10"/>
        <v/>
      </c>
      <c r="BT69" s="73" t="str">
        <f t="shared" si="11"/>
        <v/>
      </c>
      <c r="CX69" s="42" t="str">
        <f t="shared" si="13"/>
        <v/>
      </c>
    </row>
    <row r="70" spans="1:102" ht="20.100000000000001" customHeight="1" x14ac:dyDescent="0.3">
      <c r="A70" s="90">
        <f>ROW()</f>
        <v>70</v>
      </c>
      <c r="B70" s="139" t="str">
        <f t="shared" si="12"/>
        <v/>
      </c>
      <c r="C70" s="139" t="str">
        <f t="shared" si="0"/>
        <v/>
      </c>
      <c r="D70" s="139" t="str">
        <f>IF(C70="","",COUNTIFS(C$11:C70,"&gt;0"))</f>
        <v/>
      </c>
      <c r="E70" s="57"/>
      <c r="F70" s="58"/>
      <c r="G70" s="58"/>
      <c r="H70" s="57"/>
      <c r="I70" s="180"/>
      <c r="J70" s="68"/>
      <c r="K70" s="277"/>
      <c r="L70" s="275">
        <v>0</v>
      </c>
      <c r="M70" s="183" t="str">
        <f>IFERROR(VLOOKUP(J70,Lists!J$4:K$723,2,FALSE),"")</f>
        <v/>
      </c>
      <c r="N70" s="70" t="str">
        <f>IFERROR(VLOOKUP(J70,Lists!J$4:L$723,3,FALSE),"")</f>
        <v/>
      </c>
      <c r="O70" s="71" t="str">
        <f t="shared" si="14"/>
        <v/>
      </c>
      <c r="P70" s="66"/>
      <c r="Q70" s="181"/>
      <c r="R70" s="94"/>
      <c r="S70" s="102"/>
      <c r="T70" s="103"/>
      <c r="U70" s="94"/>
      <c r="V70" s="104"/>
      <c r="W70" s="114"/>
      <c r="X70" s="85" t="str">
        <f>IFERROR(VLOOKUP(I70,Lists!A$4:B$11,2,FALSE),"")</f>
        <v/>
      </c>
      <c r="Y70" s="85" t="str">
        <f>IFERROR(VLOOKUP(#REF!,Lists!A$12:B$45,2,FALSE),"")</f>
        <v/>
      </c>
      <c r="Z70" s="90" t="str">
        <f t="shared" si="2"/>
        <v/>
      </c>
      <c r="AA70" s="100" t="str">
        <f t="shared" si="3"/>
        <v/>
      </c>
      <c r="AB70" s="100" t="str">
        <f>IF(L70&lt;&gt;0,IF(R70="Yes",IF(#REF!="","P",""),""),"")</f>
        <v/>
      </c>
      <c r="AC70" s="100" t="str">
        <f t="shared" si="4"/>
        <v/>
      </c>
      <c r="AD70" s="100" t="str">
        <f t="shared" si="5"/>
        <v/>
      </c>
      <c r="AE70" s="100" t="str">
        <f t="shared" si="6"/>
        <v/>
      </c>
      <c r="BN70" s="73" t="str">
        <f t="shared" si="7"/>
        <v/>
      </c>
      <c r="BO70" s="73" t="str">
        <f t="shared" si="8"/>
        <v/>
      </c>
      <c r="BP70" s="73" t="str">
        <f t="shared" si="9"/>
        <v/>
      </c>
      <c r="BQ70" s="73" t="str">
        <f t="shared" si="10"/>
        <v/>
      </c>
      <c r="BT70" s="73" t="str">
        <f t="shared" si="11"/>
        <v/>
      </c>
      <c r="CX70" s="42" t="str">
        <f t="shared" si="13"/>
        <v/>
      </c>
    </row>
    <row r="71" spans="1:102" ht="20.100000000000001" customHeight="1" x14ac:dyDescent="0.3">
      <c r="A71" s="90">
        <f>ROW()</f>
        <v>71</v>
      </c>
      <c r="B71" s="139" t="str">
        <f t="shared" si="12"/>
        <v/>
      </c>
      <c r="C71" s="139" t="str">
        <f t="shared" si="0"/>
        <v/>
      </c>
      <c r="D71" s="139" t="str">
        <f>IF(C71="","",COUNTIFS(C$11:C71,"&gt;0"))</f>
        <v/>
      </c>
      <c r="E71" s="57"/>
      <c r="F71" s="58"/>
      <c r="G71" s="58"/>
      <c r="H71" s="57"/>
      <c r="I71" s="180"/>
      <c r="J71" s="68"/>
      <c r="K71" s="277"/>
      <c r="L71" s="275">
        <v>0</v>
      </c>
      <c r="M71" s="183" t="str">
        <f>IFERROR(VLOOKUP(J71,Lists!J$4:K$723,2,FALSE),"")</f>
        <v/>
      </c>
      <c r="N71" s="70" t="str">
        <f>IFERROR(VLOOKUP(J71,Lists!J$4:L$723,3,FALSE),"")</f>
        <v/>
      </c>
      <c r="O71" s="71" t="str">
        <f t="shared" si="14"/>
        <v/>
      </c>
      <c r="P71" s="66"/>
      <c r="Q71" s="181"/>
      <c r="R71" s="94"/>
      <c r="S71" s="102"/>
      <c r="T71" s="103"/>
      <c r="U71" s="94"/>
      <c r="V71" s="104"/>
      <c r="W71" s="114"/>
      <c r="X71" s="85" t="str">
        <f>IFERROR(VLOOKUP(I71,Lists!A$4:B$11,2,FALSE),"")</f>
        <v/>
      </c>
      <c r="Y71" s="85" t="str">
        <f>IFERROR(VLOOKUP(#REF!,Lists!A$12:B$45,2,FALSE),"")</f>
        <v/>
      </c>
      <c r="Z71" s="90" t="str">
        <f t="shared" si="2"/>
        <v/>
      </c>
      <c r="AA71" s="100" t="str">
        <f t="shared" si="3"/>
        <v/>
      </c>
      <c r="AB71" s="100" t="str">
        <f>IF(L71&lt;&gt;0,IF(R71="Yes",IF(#REF!="","P",""),""),"")</f>
        <v/>
      </c>
      <c r="AC71" s="100" t="str">
        <f t="shared" si="4"/>
        <v/>
      </c>
      <c r="AD71" s="100" t="str">
        <f t="shared" si="5"/>
        <v/>
      </c>
      <c r="AE71" s="100" t="str">
        <f t="shared" si="6"/>
        <v/>
      </c>
      <c r="BN71" s="73" t="str">
        <f t="shared" si="7"/>
        <v/>
      </c>
      <c r="BO71" s="73" t="str">
        <f t="shared" si="8"/>
        <v/>
      </c>
      <c r="BP71" s="73" t="str">
        <f t="shared" si="9"/>
        <v/>
      </c>
      <c r="BQ71" s="73" t="str">
        <f t="shared" si="10"/>
        <v/>
      </c>
      <c r="BT71" s="73" t="str">
        <f t="shared" si="11"/>
        <v/>
      </c>
      <c r="CX71" s="42" t="str">
        <f t="shared" si="13"/>
        <v/>
      </c>
    </row>
    <row r="72" spans="1:102" ht="20.100000000000001" customHeight="1" x14ac:dyDescent="0.3">
      <c r="A72" s="90">
        <f>ROW()</f>
        <v>72</v>
      </c>
      <c r="B72" s="139" t="str">
        <f t="shared" si="12"/>
        <v/>
      </c>
      <c r="C72" s="139" t="str">
        <f t="shared" si="0"/>
        <v/>
      </c>
      <c r="D72" s="139" t="str">
        <f>IF(C72="","",COUNTIFS(C$11:C72,"&gt;0"))</f>
        <v/>
      </c>
      <c r="E72" s="57"/>
      <c r="F72" s="58"/>
      <c r="G72" s="58"/>
      <c r="H72" s="57"/>
      <c r="I72" s="180"/>
      <c r="J72" s="68"/>
      <c r="K72" s="277"/>
      <c r="L72" s="275">
        <v>0</v>
      </c>
      <c r="M72" s="183" t="str">
        <f>IFERROR(VLOOKUP(J72,Lists!J$4:K$723,2,FALSE),"")</f>
        <v/>
      </c>
      <c r="N72" s="70" t="str">
        <f>IFERROR(VLOOKUP(J72,Lists!J$4:L$723,3,FALSE),"")</f>
        <v/>
      </c>
      <c r="O72" s="71" t="str">
        <f t="shared" si="14"/>
        <v/>
      </c>
      <c r="P72" s="66"/>
      <c r="Q72" s="181"/>
      <c r="R72" s="94"/>
      <c r="S72" s="102"/>
      <c r="T72" s="103"/>
      <c r="U72" s="94"/>
      <c r="V72" s="104"/>
      <c r="W72" s="114"/>
      <c r="X72" s="85" t="str">
        <f>IFERROR(VLOOKUP(I72,Lists!A$4:B$11,2,FALSE),"")</f>
        <v/>
      </c>
      <c r="Y72" s="85" t="str">
        <f>IFERROR(VLOOKUP(#REF!,Lists!A$12:B$45,2,FALSE),"")</f>
        <v/>
      </c>
      <c r="Z72" s="90" t="str">
        <f t="shared" si="2"/>
        <v/>
      </c>
      <c r="AA72" s="100" t="str">
        <f t="shared" si="3"/>
        <v/>
      </c>
      <c r="AB72" s="100" t="str">
        <f>IF(L72&lt;&gt;0,IF(R72="Yes",IF(#REF!="","P",""),""),"")</f>
        <v/>
      </c>
      <c r="AC72" s="100" t="str">
        <f t="shared" si="4"/>
        <v/>
      </c>
      <c r="AD72" s="100" t="str">
        <f t="shared" si="5"/>
        <v/>
      </c>
      <c r="AE72" s="100" t="str">
        <f t="shared" si="6"/>
        <v/>
      </c>
      <c r="BN72" s="73" t="str">
        <f t="shared" si="7"/>
        <v/>
      </c>
      <c r="BO72" s="73" t="str">
        <f t="shared" si="8"/>
        <v/>
      </c>
      <c r="BP72" s="73" t="str">
        <f t="shared" si="9"/>
        <v/>
      </c>
      <c r="BQ72" s="73" t="str">
        <f t="shared" si="10"/>
        <v/>
      </c>
      <c r="BT72" s="73" t="str">
        <f t="shared" si="11"/>
        <v/>
      </c>
      <c r="CX72" s="42" t="str">
        <f t="shared" si="13"/>
        <v/>
      </c>
    </row>
    <row r="73" spans="1:102" ht="20.100000000000001" customHeight="1" x14ac:dyDescent="0.3">
      <c r="A73" s="90">
        <f>ROW()</f>
        <v>73</v>
      </c>
      <c r="B73" s="139" t="str">
        <f t="shared" si="12"/>
        <v/>
      </c>
      <c r="C73" s="139" t="str">
        <f t="shared" si="0"/>
        <v/>
      </c>
      <c r="D73" s="139" t="str">
        <f>IF(C73="","",COUNTIFS(C$11:C73,"&gt;0"))</f>
        <v/>
      </c>
      <c r="E73" s="57"/>
      <c r="F73" s="58"/>
      <c r="G73" s="58"/>
      <c r="H73" s="57"/>
      <c r="I73" s="180"/>
      <c r="J73" s="68"/>
      <c r="K73" s="277"/>
      <c r="L73" s="275">
        <v>0</v>
      </c>
      <c r="M73" s="183" t="str">
        <f>IFERROR(VLOOKUP(J73,Lists!J$4:K$723,2,FALSE),"")</f>
        <v/>
      </c>
      <c r="N73" s="70" t="str">
        <f>IFERROR(VLOOKUP(J73,Lists!J$4:L$723,3,FALSE),"")</f>
        <v/>
      </c>
      <c r="O73" s="71" t="str">
        <f t="shared" si="14"/>
        <v/>
      </c>
      <c r="P73" s="66"/>
      <c r="Q73" s="181"/>
      <c r="R73" s="94"/>
      <c r="S73" s="102"/>
      <c r="T73" s="103"/>
      <c r="U73" s="94"/>
      <c r="V73" s="104"/>
      <c r="W73" s="114"/>
      <c r="X73" s="85" t="str">
        <f>IFERROR(VLOOKUP(I73,Lists!A$4:B$11,2,FALSE),"")</f>
        <v/>
      </c>
      <c r="Y73" s="85" t="str">
        <f>IFERROR(VLOOKUP(#REF!,Lists!A$12:B$45,2,FALSE),"")</f>
        <v/>
      </c>
      <c r="Z73" s="90" t="str">
        <f t="shared" si="2"/>
        <v/>
      </c>
      <c r="AA73" s="100" t="str">
        <f t="shared" si="3"/>
        <v/>
      </c>
      <c r="AB73" s="100" t="str">
        <f>IF(L73&lt;&gt;0,IF(R73="Yes",IF(#REF!="","P",""),""),"")</f>
        <v/>
      </c>
      <c r="AC73" s="100" t="str">
        <f t="shared" si="4"/>
        <v/>
      </c>
      <c r="AD73" s="100" t="str">
        <f t="shared" si="5"/>
        <v/>
      </c>
      <c r="AE73" s="100" t="str">
        <f t="shared" si="6"/>
        <v/>
      </c>
      <c r="BN73" s="73" t="str">
        <f t="shared" si="7"/>
        <v/>
      </c>
      <c r="BO73" s="73" t="str">
        <f t="shared" si="8"/>
        <v/>
      </c>
      <c r="BP73" s="73" t="str">
        <f t="shared" si="9"/>
        <v/>
      </c>
      <c r="BQ73" s="73" t="str">
        <f t="shared" si="10"/>
        <v/>
      </c>
      <c r="BT73" s="73" t="str">
        <f t="shared" si="11"/>
        <v/>
      </c>
      <c r="CX73" s="42" t="str">
        <f t="shared" si="13"/>
        <v/>
      </c>
    </row>
    <row r="74" spans="1:102" ht="20.100000000000001" customHeight="1" x14ac:dyDescent="0.3">
      <c r="A74" s="90">
        <f>ROW()</f>
        <v>74</v>
      </c>
      <c r="B74" s="139" t="str">
        <f t="shared" si="12"/>
        <v/>
      </c>
      <c r="C74" s="139" t="str">
        <f t="shared" si="0"/>
        <v/>
      </c>
      <c r="D74" s="139" t="str">
        <f>IF(C74="","",COUNTIFS(C$11:C74,"&gt;0"))</f>
        <v/>
      </c>
      <c r="E74" s="57"/>
      <c r="F74" s="58"/>
      <c r="G74" s="58"/>
      <c r="H74" s="57"/>
      <c r="I74" s="180"/>
      <c r="J74" s="68"/>
      <c r="K74" s="277"/>
      <c r="L74" s="275">
        <v>0</v>
      </c>
      <c r="M74" s="183" t="str">
        <f>IFERROR(VLOOKUP(J74,Lists!J$4:K$723,2,FALSE),"")</f>
        <v/>
      </c>
      <c r="N74" s="70" t="str">
        <f>IFERROR(VLOOKUP(J74,Lists!J$4:L$723,3,FALSE),"")</f>
        <v/>
      </c>
      <c r="O74" s="71" t="str">
        <f t="shared" si="14"/>
        <v/>
      </c>
      <c r="P74" s="66"/>
      <c r="Q74" s="181"/>
      <c r="R74" s="94"/>
      <c r="S74" s="102"/>
      <c r="T74" s="103"/>
      <c r="U74" s="94"/>
      <c r="V74" s="104"/>
      <c r="W74" s="114"/>
      <c r="X74" s="85" t="str">
        <f>IFERROR(VLOOKUP(I74,Lists!A$4:B$11,2,FALSE),"")</f>
        <v/>
      </c>
      <c r="Y74" s="85" t="str">
        <f>IFERROR(VLOOKUP(#REF!,Lists!A$12:B$45,2,FALSE),"")</f>
        <v/>
      </c>
      <c r="Z74" s="90" t="str">
        <f t="shared" si="2"/>
        <v/>
      </c>
      <c r="AA74" s="100" t="str">
        <f t="shared" si="3"/>
        <v/>
      </c>
      <c r="AB74" s="100" t="str">
        <f>IF(L74&lt;&gt;0,IF(R74="Yes",IF(#REF!="","P",""),""),"")</f>
        <v/>
      </c>
      <c r="AC74" s="100" t="str">
        <f t="shared" si="4"/>
        <v/>
      </c>
      <c r="AD74" s="100" t="str">
        <f t="shared" si="5"/>
        <v/>
      </c>
      <c r="AE74" s="100" t="str">
        <f t="shared" si="6"/>
        <v/>
      </c>
      <c r="BN74" s="73" t="str">
        <f t="shared" si="7"/>
        <v/>
      </c>
      <c r="BO74" s="73" t="str">
        <f t="shared" si="8"/>
        <v/>
      </c>
      <c r="BP74" s="73" t="str">
        <f t="shared" si="9"/>
        <v/>
      </c>
      <c r="BQ74" s="73" t="str">
        <f t="shared" si="10"/>
        <v/>
      </c>
      <c r="BT74" s="73" t="str">
        <f t="shared" si="11"/>
        <v/>
      </c>
      <c r="CX74" s="42" t="str">
        <f t="shared" si="13"/>
        <v/>
      </c>
    </row>
    <row r="75" spans="1:102" ht="20.100000000000001" customHeight="1" x14ac:dyDescent="0.3">
      <c r="A75" s="90">
        <f>ROW()</f>
        <v>75</v>
      </c>
      <c r="B75" s="139" t="str">
        <f t="shared" si="12"/>
        <v/>
      </c>
      <c r="C75" s="139" t="str">
        <f t="shared" ref="C75:C138" si="15">IF(R75="Yes",B75,"")</f>
        <v/>
      </c>
      <c r="D75" s="139" t="str">
        <f>IF(C75="","",COUNTIFS(C$11:C75,"&gt;0"))</f>
        <v/>
      </c>
      <c r="E75" s="57"/>
      <c r="F75" s="58"/>
      <c r="G75" s="58"/>
      <c r="H75" s="57"/>
      <c r="I75" s="180"/>
      <c r="J75" s="68"/>
      <c r="K75" s="277"/>
      <c r="L75" s="275">
        <v>0</v>
      </c>
      <c r="M75" s="183" t="str">
        <f>IFERROR(VLOOKUP(J75,Lists!J$4:K$723,2,FALSE),"")</f>
        <v/>
      </c>
      <c r="N75" s="70" t="str">
        <f>IFERROR(VLOOKUP(J75,Lists!J$4:L$723,3,FALSE),"")</f>
        <v/>
      </c>
      <c r="O75" s="71" t="str">
        <f t="shared" si="14"/>
        <v/>
      </c>
      <c r="P75" s="66"/>
      <c r="Q75" s="181"/>
      <c r="R75" s="94"/>
      <c r="S75" s="102"/>
      <c r="T75" s="103"/>
      <c r="U75" s="94"/>
      <c r="V75" s="104"/>
      <c r="W75" s="114"/>
      <c r="X75" s="85" t="str">
        <f>IFERROR(VLOOKUP(I75,Lists!A$4:B$11,2,FALSE),"")</f>
        <v/>
      </c>
      <c r="Y75" s="85" t="str">
        <f>IFERROR(VLOOKUP(#REF!,Lists!A$12:B$45,2,FALSE),"")</f>
        <v/>
      </c>
      <c r="Z75" s="90" t="str">
        <f t="shared" ref="Z75:Z138" si="16">IF(L75&lt;&gt;0,IF(P75="","P",""),"")</f>
        <v/>
      </c>
      <c r="AA75" s="100" t="str">
        <f t="shared" ref="AA75:AA138" si="17">IF(L75&lt;&gt;0,IF(P75&lt;&gt;0,IF(R75="","P",""),"P"),"")</f>
        <v/>
      </c>
      <c r="AB75" s="100" t="str">
        <f>IF(L75&lt;&gt;0,IF(R75="Yes",IF(#REF!="","P",""),""),"")</f>
        <v/>
      </c>
      <c r="AC75" s="100" t="str">
        <f t="shared" ref="AC75:AC138" si="18">IF(L75&lt;&gt;0,IF(R75="Yes",IF(S75="","P",""),""),"")</f>
        <v/>
      </c>
      <c r="AD75" s="100" t="str">
        <f t="shared" ref="AD75:AD138" si="19">IF(L75&lt;&gt;0,IF(R75="Yes",IF(U75="","P",""),""),"")</f>
        <v/>
      </c>
      <c r="AE75" s="100" t="str">
        <f t="shared" ref="AE75:AE138" si="20">IF(L75&lt;&gt;0,IF(S75="No - Never began",IF(T75="","P",""),""),"")</f>
        <v/>
      </c>
      <c r="BN75" s="73" t="str">
        <f t="shared" ref="BN75:BN138" si="21">IF($P75&gt;0,IF(E75="","P",""),"")</f>
        <v/>
      </c>
      <c r="BO75" s="73" t="str">
        <f t="shared" ref="BO75:BO138" si="22">IF($P75&gt;0,IF(F75="","P",""),"")</f>
        <v/>
      </c>
      <c r="BP75" s="73" t="str">
        <f t="shared" ref="BP75:BP138" si="23">IF($P75&gt;0,IF(G75="","P",""),"")</f>
        <v/>
      </c>
      <c r="BQ75" s="73" t="str">
        <f t="shared" ref="BQ75:BQ138" si="24">IF($P75&gt;0,IF(H75="","P",""),"")</f>
        <v/>
      </c>
      <c r="BT75" s="73" t="str">
        <f t="shared" ref="BT75:BT138" si="25">IF($P75&gt;0,IF(L75=0,"P",""),"")</f>
        <v/>
      </c>
      <c r="CX75" s="42" t="str">
        <f t="shared" si="13"/>
        <v/>
      </c>
    </row>
    <row r="76" spans="1:102" ht="20.100000000000001" customHeight="1" x14ac:dyDescent="0.3">
      <c r="A76" s="90">
        <f>ROW()</f>
        <v>76</v>
      </c>
      <c r="B76" s="139" t="str">
        <f t="shared" ref="B76:B139" si="26">IF(H76&gt;0,IF(H76&amp;J76=H75&amp;J75,B75,B75+1),"")</f>
        <v/>
      </c>
      <c r="C76" s="139" t="str">
        <f t="shared" si="15"/>
        <v/>
      </c>
      <c r="D76" s="139" t="str">
        <f>IF(C76="","",COUNTIFS(C$11:C76,"&gt;0"))</f>
        <v/>
      </c>
      <c r="E76" s="57"/>
      <c r="F76" s="58"/>
      <c r="G76" s="58"/>
      <c r="H76" s="57"/>
      <c r="I76" s="180"/>
      <c r="J76" s="68"/>
      <c r="K76" s="277"/>
      <c r="L76" s="275">
        <v>0</v>
      </c>
      <c r="M76" s="183" t="str">
        <f>IFERROR(VLOOKUP(J76,Lists!J$4:K$723,2,FALSE),"")</f>
        <v/>
      </c>
      <c r="N76" s="70" t="str">
        <f>IFERROR(VLOOKUP(J76,Lists!J$4:L$723,3,FALSE),"")</f>
        <v/>
      </c>
      <c r="O76" s="71" t="str">
        <f t="shared" ref="O76:O139" si="27">IF(L76&gt;0,L76*M76,"")</f>
        <v/>
      </c>
      <c r="P76" s="66"/>
      <c r="Q76" s="181"/>
      <c r="R76" s="94"/>
      <c r="S76" s="102"/>
      <c r="T76" s="103"/>
      <c r="U76" s="94"/>
      <c r="V76" s="104"/>
      <c r="W76" s="114"/>
      <c r="X76" s="85" t="str">
        <f>IFERROR(VLOOKUP(I76,Lists!A$4:B$11,2,FALSE),"")</f>
        <v/>
      </c>
      <c r="Y76" s="85" t="str">
        <f>IFERROR(VLOOKUP(#REF!,Lists!A$12:B$45,2,FALSE),"")</f>
        <v/>
      </c>
      <c r="Z76" s="90" t="str">
        <f t="shared" si="16"/>
        <v/>
      </c>
      <c r="AA76" s="100" t="str">
        <f t="shared" si="17"/>
        <v/>
      </c>
      <c r="AB76" s="100" t="str">
        <f>IF(L76&lt;&gt;0,IF(R76="Yes",IF(#REF!="","P",""),""),"")</f>
        <v/>
      </c>
      <c r="AC76" s="100" t="str">
        <f t="shared" si="18"/>
        <v/>
      </c>
      <c r="AD76" s="100" t="str">
        <f t="shared" si="19"/>
        <v/>
      </c>
      <c r="AE76" s="100" t="str">
        <f t="shared" si="20"/>
        <v/>
      </c>
      <c r="BN76" s="73" t="str">
        <f t="shared" si="21"/>
        <v/>
      </c>
      <c r="BO76" s="73" t="str">
        <f t="shared" si="22"/>
        <v/>
      </c>
      <c r="BP76" s="73" t="str">
        <f t="shared" si="23"/>
        <v/>
      </c>
      <c r="BQ76" s="73" t="str">
        <f t="shared" si="24"/>
        <v/>
      </c>
      <c r="BT76" s="73" t="str">
        <f t="shared" si="25"/>
        <v/>
      </c>
      <c r="CX76" s="42" t="str">
        <f t="shared" ref="CX76:CX139" si="28">IF(L76&lt;&gt;0,IF(P76="","P",""),"")</f>
        <v/>
      </c>
    </row>
    <row r="77" spans="1:102" ht="20.100000000000001" customHeight="1" x14ac:dyDescent="0.3">
      <c r="A77" s="90">
        <f>ROW()</f>
        <v>77</v>
      </c>
      <c r="B77" s="139" t="str">
        <f t="shared" si="26"/>
        <v/>
      </c>
      <c r="C77" s="139" t="str">
        <f t="shared" si="15"/>
        <v/>
      </c>
      <c r="D77" s="139" t="str">
        <f>IF(C77="","",COUNTIFS(C$11:C77,"&gt;0"))</f>
        <v/>
      </c>
      <c r="E77" s="57"/>
      <c r="F77" s="58"/>
      <c r="G77" s="58"/>
      <c r="H77" s="57"/>
      <c r="I77" s="180"/>
      <c r="J77" s="68"/>
      <c r="K77" s="277"/>
      <c r="L77" s="275">
        <v>0</v>
      </c>
      <c r="M77" s="183" t="str">
        <f>IFERROR(VLOOKUP(J77,Lists!J$4:K$723,2,FALSE),"")</f>
        <v/>
      </c>
      <c r="N77" s="70" t="str">
        <f>IFERROR(VLOOKUP(J77,Lists!J$4:L$723,3,FALSE),"")</f>
        <v/>
      </c>
      <c r="O77" s="71" t="str">
        <f t="shared" si="27"/>
        <v/>
      </c>
      <c r="P77" s="66"/>
      <c r="Q77" s="181"/>
      <c r="R77" s="94"/>
      <c r="S77" s="102"/>
      <c r="T77" s="103"/>
      <c r="U77" s="94"/>
      <c r="V77" s="104"/>
      <c r="W77" s="114"/>
      <c r="X77" s="85" t="str">
        <f>IFERROR(VLOOKUP(I77,Lists!A$4:B$11,2,FALSE),"")</f>
        <v/>
      </c>
      <c r="Y77" s="85" t="str">
        <f>IFERROR(VLOOKUP(#REF!,Lists!A$12:B$45,2,FALSE),"")</f>
        <v/>
      </c>
      <c r="Z77" s="90" t="str">
        <f t="shared" si="16"/>
        <v/>
      </c>
      <c r="AA77" s="100" t="str">
        <f t="shared" si="17"/>
        <v/>
      </c>
      <c r="AB77" s="100" t="str">
        <f>IF(L77&lt;&gt;0,IF(R77="Yes",IF(#REF!="","P",""),""),"")</f>
        <v/>
      </c>
      <c r="AC77" s="100" t="str">
        <f t="shared" si="18"/>
        <v/>
      </c>
      <c r="AD77" s="100" t="str">
        <f t="shared" si="19"/>
        <v/>
      </c>
      <c r="AE77" s="100" t="str">
        <f t="shared" si="20"/>
        <v/>
      </c>
      <c r="BN77" s="73" t="str">
        <f t="shared" si="21"/>
        <v/>
      </c>
      <c r="BO77" s="73" t="str">
        <f t="shared" si="22"/>
        <v/>
      </c>
      <c r="BP77" s="73" t="str">
        <f t="shared" si="23"/>
        <v/>
      </c>
      <c r="BQ77" s="73" t="str">
        <f t="shared" si="24"/>
        <v/>
      </c>
      <c r="BT77" s="73" t="str">
        <f t="shared" si="25"/>
        <v/>
      </c>
      <c r="CX77" s="42" t="str">
        <f t="shared" si="28"/>
        <v/>
      </c>
    </row>
    <row r="78" spans="1:102" ht="20.100000000000001" customHeight="1" x14ac:dyDescent="0.3">
      <c r="A78" s="90">
        <f>ROW()</f>
        <v>78</v>
      </c>
      <c r="B78" s="139" t="str">
        <f t="shared" si="26"/>
        <v/>
      </c>
      <c r="C78" s="139" t="str">
        <f t="shared" si="15"/>
        <v/>
      </c>
      <c r="D78" s="139" t="str">
        <f>IF(C78="","",COUNTIFS(C$11:C78,"&gt;0"))</f>
        <v/>
      </c>
      <c r="E78" s="57"/>
      <c r="F78" s="58"/>
      <c r="G78" s="58"/>
      <c r="H78" s="57"/>
      <c r="I78" s="180"/>
      <c r="J78" s="68"/>
      <c r="K78" s="277"/>
      <c r="L78" s="275">
        <v>0</v>
      </c>
      <c r="M78" s="183" t="str">
        <f>IFERROR(VLOOKUP(J78,Lists!J$4:K$723,2,FALSE),"")</f>
        <v/>
      </c>
      <c r="N78" s="70" t="str">
        <f>IFERROR(VLOOKUP(J78,Lists!J$4:L$723,3,FALSE),"")</f>
        <v/>
      </c>
      <c r="O78" s="71" t="str">
        <f t="shared" si="27"/>
        <v/>
      </c>
      <c r="P78" s="66"/>
      <c r="Q78" s="181"/>
      <c r="R78" s="94"/>
      <c r="S78" s="102"/>
      <c r="T78" s="103"/>
      <c r="U78" s="94"/>
      <c r="V78" s="104"/>
      <c r="W78" s="114"/>
      <c r="X78" s="85" t="str">
        <f>IFERROR(VLOOKUP(I78,Lists!A$4:B$11,2,FALSE),"")</f>
        <v/>
      </c>
      <c r="Y78" s="85" t="str">
        <f>IFERROR(VLOOKUP(#REF!,Lists!A$12:B$45,2,FALSE),"")</f>
        <v/>
      </c>
      <c r="Z78" s="90" t="str">
        <f t="shared" si="16"/>
        <v/>
      </c>
      <c r="AA78" s="100" t="str">
        <f t="shared" si="17"/>
        <v/>
      </c>
      <c r="AB78" s="100" t="str">
        <f>IF(L78&lt;&gt;0,IF(R78="Yes",IF(#REF!="","P",""),""),"")</f>
        <v/>
      </c>
      <c r="AC78" s="100" t="str">
        <f t="shared" si="18"/>
        <v/>
      </c>
      <c r="AD78" s="100" t="str">
        <f t="shared" si="19"/>
        <v/>
      </c>
      <c r="AE78" s="100" t="str">
        <f t="shared" si="20"/>
        <v/>
      </c>
      <c r="BN78" s="73" t="str">
        <f t="shared" si="21"/>
        <v/>
      </c>
      <c r="BO78" s="73" t="str">
        <f t="shared" si="22"/>
        <v/>
      </c>
      <c r="BP78" s="73" t="str">
        <f t="shared" si="23"/>
        <v/>
      </c>
      <c r="BQ78" s="73" t="str">
        <f t="shared" si="24"/>
        <v/>
      </c>
      <c r="BT78" s="73" t="str">
        <f t="shared" si="25"/>
        <v/>
      </c>
      <c r="CX78" s="42" t="str">
        <f t="shared" si="28"/>
        <v/>
      </c>
    </row>
    <row r="79" spans="1:102" ht="20.100000000000001" customHeight="1" x14ac:dyDescent="0.3">
      <c r="A79" s="90">
        <f>ROW()</f>
        <v>79</v>
      </c>
      <c r="B79" s="139" t="str">
        <f t="shared" si="26"/>
        <v/>
      </c>
      <c r="C79" s="139" t="str">
        <f t="shared" si="15"/>
        <v/>
      </c>
      <c r="D79" s="139" t="str">
        <f>IF(C79="","",COUNTIFS(C$11:C79,"&gt;0"))</f>
        <v/>
      </c>
      <c r="E79" s="57"/>
      <c r="F79" s="58"/>
      <c r="G79" s="58"/>
      <c r="H79" s="57"/>
      <c r="I79" s="180"/>
      <c r="J79" s="68"/>
      <c r="K79" s="277"/>
      <c r="L79" s="275">
        <v>0</v>
      </c>
      <c r="M79" s="183" t="str">
        <f>IFERROR(VLOOKUP(J79,Lists!J$4:K$723,2,FALSE),"")</f>
        <v/>
      </c>
      <c r="N79" s="70" t="str">
        <f>IFERROR(VLOOKUP(J79,Lists!J$4:L$723,3,FALSE),"")</f>
        <v/>
      </c>
      <c r="O79" s="71" t="str">
        <f t="shared" si="27"/>
        <v/>
      </c>
      <c r="P79" s="66"/>
      <c r="Q79" s="181"/>
      <c r="R79" s="94"/>
      <c r="S79" s="102"/>
      <c r="T79" s="103"/>
      <c r="U79" s="94"/>
      <c r="V79" s="104"/>
      <c r="W79" s="114"/>
      <c r="X79" s="85" t="str">
        <f>IFERROR(VLOOKUP(I79,Lists!A$4:B$11,2,FALSE),"")</f>
        <v/>
      </c>
      <c r="Y79" s="85" t="str">
        <f>IFERROR(VLOOKUP(#REF!,Lists!A$12:B$45,2,FALSE),"")</f>
        <v/>
      </c>
      <c r="Z79" s="90" t="str">
        <f t="shared" si="16"/>
        <v/>
      </c>
      <c r="AA79" s="100" t="str">
        <f t="shared" si="17"/>
        <v/>
      </c>
      <c r="AB79" s="100" t="str">
        <f>IF(L79&lt;&gt;0,IF(R79="Yes",IF(#REF!="","P",""),""),"")</f>
        <v/>
      </c>
      <c r="AC79" s="100" t="str">
        <f t="shared" si="18"/>
        <v/>
      </c>
      <c r="AD79" s="100" t="str">
        <f t="shared" si="19"/>
        <v/>
      </c>
      <c r="AE79" s="100" t="str">
        <f t="shared" si="20"/>
        <v/>
      </c>
      <c r="BN79" s="73" t="str">
        <f t="shared" si="21"/>
        <v/>
      </c>
      <c r="BO79" s="73" t="str">
        <f t="shared" si="22"/>
        <v/>
      </c>
      <c r="BP79" s="73" t="str">
        <f t="shared" si="23"/>
        <v/>
      </c>
      <c r="BQ79" s="73" t="str">
        <f t="shared" si="24"/>
        <v/>
      </c>
      <c r="BT79" s="73" t="str">
        <f t="shared" si="25"/>
        <v/>
      </c>
      <c r="CX79" s="42" t="str">
        <f t="shared" si="28"/>
        <v/>
      </c>
    </row>
    <row r="80" spans="1:102" ht="20.100000000000001" customHeight="1" x14ac:dyDescent="0.3">
      <c r="A80" s="90">
        <f>ROW()</f>
        <v>80</v>
      </c>
      <c r="B80" s="139" t="str">
        <f t="shared" si="26"/>
        <v/>
      </c>
      <c r="C80" s="139" t="str">
        <f t="shared" si="15"/>
        <v/>
      </c>
      <c r="D80" s="139" t="str">
        <f>IF(C80="","",COUNTIFS(C$11:C80,"&gt;0"))</f>
        <v/>
      </c>
      <c r="E80" s="57"/>
      <c r="F80" s="58"/>
      <c r="G80" s="58"/>
      <c r="H80" s="57"/>
      <c r="I80" s="180"/>
      <c r="J80" s="68"/>
      <c r="K80" s="277"/>
      <c r="L80" s="275">
        <v>0</v>
      </c>
      <c r="M80" s="183" t="str">
        <f>IFERROR(VLOOKUP(J80,Lists!J$4:K$723,2,FALSE),"")</f>
        <v/>
      </c>
      <c r="N80" s="70" t="str">
        <f>IFERROR(VLOOKUP(J80,Lists!J$4:L$723,3,FALSE),"")</f>
        <v/>
      </c>
      <c r="O80" s="71" t="str">
        <f t="shared" si="27"/>
        <v/>
      </c>
      <c r="P80" s="66"/>
      <c r="Q80" s="181"/>
      <c r="R80" s="94"/>
      <c r="S80" s="102"/>
      <c r="T80" s="103"/>
      <c r="U80" s="94"/>
      <c r="V80" s="104"/>
      <c r="W80" s="114"/>
      <c r="X80" s="85" t="str">
        <f>IFERROR(VLOOKUP(I80,Lists!A$4:B$11,2,FALSE),"")</f>
        <v/>
      </c>
      <c r="Y80" s="85" t="str">
        <f>IFERROR(VLOOKUP(#REF!,Lists!A$12:B$45,2,FALSE),"")</f>
        <v/>
      </c>
      <c r="Z80" s="90" t="str">
        <f t="shared" si="16"/>
        <v/>
      </c>
      <c r="AA80" s="100" t="str">
        <f t="shared" si="17"/>
        <v/>
      </c>
      <c r="AB80" s="100" t="str">
        <f>IF(L80&lt;&gt;0,IF(R80="Yes",IF(#REF!="","P",""),""),"")</f>
        <v/>
      </c>
      <c r="AC80" s="100" t="str">
        <f t="shared" si="18"/>
        <v/>
      </c>
      <c r="AD80" s="100" t="str">
        <f t="shared" si="19"/>
        <v/>
      </c>
      <c r="AE80" s="100" t="str">
        <f t="shared" si="20"/>
        <v/>
      </c>
      <c r="BN80" s="73" t="str">
        <f t="shared" si="21"/>
        <v/>
      </c>
      <c r="BO80" s="73" t="str">
        <f t="shared" si="22"/>
        <v/>
      </c>
      <c r="BP80" s="73" t="str">
        <f t="shared" si="23"/>
        <v/>
      </c>
      <c r="BQ80" s="73" t="str">
        <f t="shared" si="24"/>
        <v/>
      </c>
      <c r="BT80" s="73" t="str">
        <f t="shared" si="25"/>
        <v/>
      </c>
      <c r="CX80" s="42" t="str">
        <f t="shared" si="28"/>
        <v/>
      </c>
    </row>
    <row r="81" spans="1:102" ht="20.100000000000001" customHeight="1" x14ac:dyDescent="0.3">
      <c r="A81" s="90">
        <f>ROW()</f>
        <v>81</v>
      </c>
      <c r="B81" s="139" t="str">
        <f t="shared" si="26"/>
        <v/>
      </c>
      <c r="C81" s="139" t="str">
        <f t="shared" si="15"/>
        <v/>
      </c>
      <c r="D81" s="139" t="str">
        <f>IF(C81="","",COUNTIFS(C$11:C81,"&gt;0"))</f>
        <v/>
      </c>
      <c r="E81" s="57"/>
      <c r="F81" s="58"/>
      <c r="G81" s="58"/>
      <c r="H81" s="57"/>
      <c r="I81" s="180"/>
      <c r="J81" s="68"/>
      <c r="K81" s="277"/>
      <c r="L81" s="275">
        <v>0</v>
      </c>
      <c r="M81" s="183" t="str">
        <f>IFERROR(VLOOKUP(J81,Lists!J$4:K$723,2,FALSE),"")</f>
        <v/>
      </c>
      <c r="N81" s="70" t="str">
        <f>IFERROR(VLOOKUP(J81,Lists!J$4:L$723,3,FALSE),"")</f>
        <v/>
      </c>
      <c r="O81" s="71" t="str">
        <f t="shared" si="27"/>
        <v/>
      </c>
      <c r="P81" s="66"/>
      <c r="Q81" s="181"/>
      <c r="R81" s="94"/>
      <c r="S81" s="102"/>
      <c r="T81" s="103"/>
      <c r="U81" s="94"/>
      <c r="V81" s="104"/>
      <c r="W81" s="114"/>
      <c r="X81" s="85" t="str">
        <f>IFERROR(VLOOKUP(I81,Lists!A$4:B$11,2,FALSE),"")</f>
        <v/>
      </c>
      <c r="Y81" s="85" t="str">
        <f>IFERROR(VLOOKUP(#REF!,Lists!A$12:B$45,2,FALSE),"")</f>
        <v/>
      </c>
      <c r="Z81" s="90" t="str">
        <f t="shared" si="16"/>
        <v/>
      </c>
      <c r="AA81" s="100" t="str">
        <f t="shared" si="17"/>
        <v/>
      </c>
      <c r="AB81" s="100" t="str">
        <f>IF(L81&lt;&gt;0,IF(R81="Yes",IF(#REF!="","P",""),""),"")</f>
        <v/>
      </c>
      <c r="AC81" s="100" t="str">
        <f t="shared" si="18"/>
        <v/>
      </c>
      <c r="AD81" s="100" t="str">
        <f t="shared" si="19"/>
        <v/>
      </c>
      <c r="AE81" s="100" t="str">
        <f t="shared" si="20"/>
        <v/>
      </c>
      <c r="BN81" s="73" t="str">
        <f t="shared" si="21"/>
        <v/>
      </c>
      <c r="BO81" s="73" t="str">
        <f t="shared" si="22"/>
        <v/>
      </c>
      <c r="BP81" s="73" t="str">
        <f t="shared" si="23"/>
        <v/>
      </c>
      <c r="BQ81" s="73" t="str">
        <f t="shared" si="24"/>
        <v/>
      </c>
      <c r="BT81" s="73" t="str">
        <f t="shared" si="25"/>
        <v/>
      </c>
      <c r="CX81" s="42" t="str">
        <f t="shared" si="28"/>
        <v/>
      </c>
    </row>
    <row r="82" spans="1:102" ht="20.100000000000001" customHeight="1" x14ac:dyDescent="0.3">
      <c r="A82" s="90">
        <f>ROW()</f>
        <v>82</v>
      </c>
      <c r="B82" s="139" t="str">
        <f t="shared" si="26"/>
        <v/>
      </c>
      <c r="C82" s="139" t="str">
        <f t="shared" si="15"/>
        <v/>
      </c>
      <c r="D82" s="139" t="str">
        <f>IF(C82="","",COUNTIFS(C$11:C82,"&gt;0"))</f>
        <v/>
      </c>
      <c r="E82" s="57"/>
      <c r="F82" s="58"/>
      <c r="G82" s="58"/>
      <c r="H82" s="57"/>
      <c r="I82" s="180"/>
      <c r="J82" s="68"/>
      <c r="K82" s="277"/>
      <c r="L82" s="275">
        <v>0</v>
      </c>
      <c r="M82" s="183" t="str">
        <f>IFERROR(VLOOKUP(J82,Lists!J$4:K$723,2,FALSE),"")</f>
        <v/>
      </c>
      <c r="N82" s="70" t="str">
        <f>IFERROR(VLOOKUP(J82,Lists!J$4:L$723,3,FALSE),"")</f>
        <v/>
      </c>
      <c r="O82" s="71" t="str">
        <f t="shared" si="27"/>
        <v/>
      </c>
      <c r="P82" s="66"/>
      <c r="Q82" s="181"/>
      <c r="R82" s="94"/>
      <c r="S82" s="102"/>
      <c r="T82" s="103"/>
      <c r="U82" s="94"/>
      <c r="V82" s="104"/>
      <c r="W82" s="114"/>
      <c r="X82" s="85" t="str">
        <f>IFERROR(VLOOKUP(I82,Lists!A$4:B$11,2,FALSE),"")</f>
        <v/>
      </c>
      <c r="Y82" s="85" t="str">
        <f>IFERROR(VLOOKUP(#REF!,Lists!A$12:B$45,2,FALSE),"")</f>
        <v/>
      </c>
      <c r="Z82" s="90" t="str">
        <f t="shared" si="16"/>
        <v/>
      </c>
      <c r="AA82" s="100" t="str">
        <f t="shared" si="17"/>
        <v/>
      </c>
      <c r="AB82" s="100" t="str">
        <f>IF(L82&lt;&gt;0,IF(R82="Yes",IF(#REF!="","P",""),""),"")</f>
        <v/>
      </c>
      <c r="AC82" s="100" t="str">
        <f t="shared" si="18"/>
        <v/>
      </c>
      <c r="AD82" s="100" t="str">
        <f t="shared" si="19"/>
        <v/>
      </c>
      <c r="AE82" s="100" t="str">
        <f t="shared" si="20"/>
        <v/>
      </c>
      <c r="BN82" s="73" t="str">
        <f t="shared" si="21"/>
        <v/>
      </c>
      <c r="BO82" s="73" t="str">
        <f t="shared" si="22"/>
        <v/>
      </c>
      <c r="BP82" s="73" t="str">
        <f t="shared" si="23"/>
        <v/>
      </c>
      <c r="BQ82" s="73" t="str">
        <f t="shared" si="24"/>
        <v/>
      </c>
      <c r="BT82" s="73" t="str">
        <f t="shared" si="25"/>
        <v/>
      </c>
      <c r="CX82" s="42" t="str">
        <f t="shared" si="28"/>
        <v/>
      </c>
    </row>
    <row r="83" spans="1:102" ht="20.100000000000001" customHeight="1" x14ac:dyDescent="0.3">
      <c r="A83" s="90">
        <f>ROW()</f>
        <v>83</v>
      </c>
      <c r="B83" s="139" t="str">
        <f t="shared" si="26"/>
        <v/>
      </c>
      <c r="C83" s="139" t="str">
        <f t="shared" si="15"/>
        <v/>
      </c>
      <c r="D83" s="139" t="str">
        <f>IF(C83="","",COUNTIFS(C$11:C83,"&gt;0"))</f>
        <v/>
      </c>
      <c r="E83" s="57"/>
      <c r="F83" s="58"/>
      <c r="G83" s="58"/>
      <c r="H83" s="57"/>
      <c r="I83" s="180"/>
      <c r="J83" s="68"/>
      <c r="K83" s="277"/>
      <c r="L83" s="275">
        <v>0</v>
      </c>
      <c r="M83" s="183" t="str">
        <f>IFERROR(VLOOKUP(J83,Lists!J$4:K$723,2,FALSE),"")</f>
        <v/>
      </c>
      <c r="N83" s="70" t="str">
        <f>IFERROR(VLOOKUP(J83,Lists!J$4:L$723,3,FALSE),"")</f>
        <v/>
      </c>
      <c r="O83" s="71" t="str">
        <f t="shared" si="27"/>
        <v/>
      </c>
      <c r="P83" s="66"/>
      <c r="Q83" s="181"/>
      <c r="R83" s="94"/>
      <c r="S83" s="102"/>
      <c r="T83" s="103"/>
      <c r="U83" s="94"/>
      <c r="V83" s="104"/>
      <c r="W83" s="114"/>
      <c r="X83" s="85" t="str">
        <f>IFERROR(VLOOKUP(I83,Lists!A$4:B$11,2,FALSE),"")</f>
        <v/>
      </c>
      <c r="Y83" s="85" t="str">
        <f>IFERROR(VLOOKUP(#REF!,Lists!A$12:B$45,2,FALSE),"")</f>
        <v/>
      </c>
      <c r="Z83" s="90" t="str">
        <f t="shared" si="16"/>
        <v/>
      </c>
      <c r="AA83" s="100" t="str">
        <f t="shared" si="17"/>
        <v/>
      </c>
      <c r="AB83" s="100" t="str">
        <f>IF(L83&lt;&gt;0,IF(R83="Yes",IF(#REF!="","P",""),""),"")</f>
        <v/>
      </c>
      <c r="AC83" s="100" t="str">
        <f t="shared" si="18"/>
        <v/>
      </c>
      <c r="AD83" s="100" t="str">
        <f t="shared" si="19"/>
        <v/>
      </c>
      <c r="AE83" s="100" t="str">
        <f t="shared" si="20"/>
        <v/>
      </c>
      <c r="BN83" s="73" t="str">
        <f t="shared" si="21"/>
        <v/>
      </c>
      <c r="BO83" s="73" t="str">
        <f t="shared" si="22"/>
        <v/>
      </c>
      <c r="BP83" s="73" t="str">
        <f t="shared" si="23"/>
        <v/>
      </c>
      <c r="BQ83" s="73" t="str">
        <f t="shared" si="24"/>
        <v/>
      </c>
      <c r="BT83" s="73" t="str">
        <f t="shared" si="25"/>
        <v/>
      </c>
      <c r="CX83" s="42" t="str">
        <f t="shared" si="28"/>
        <v/>
      </c>
    </row>
    <row r="84" spans="1:102" ht="20.100000000000001" customHeight="1" x14ac:dyDescent="0.3">
      <c r="A84" s="90">
        <f>ROW()</f>
        <v>84</v>
      </c>
      <c r="B84" s="139" t="str">
        <f t="shared" si="26"/>
        <v/>
      </c>
      <c r="C84" s="139" t="str">
        <f t="shared" si="15"/>
        <v/>
      </c>
      <c r="D84" s="139" t="str">
        <f>IF(C84="","",COUNTIFS(C$11:C84,"&gt;0"))</f>
        <v/>
      </c>
      <c r="E84" s="57"/>
      <c r="F84" s="58"/>
      <c r="G84" s="58"/>
      <c r="H84" s="57"/>
      <c r="I84" s="180"/>
      <c r="J84" s="68"/>
      <c r="K84" s="277"/>
      <c r="L84" s="275">
        <v>0</v>
      </c>
      <c r="M84" s="183" t="str">
        <f>IFERROR(VLOOKUP(J84,Lists!J$4:K$723,2,FALSE),"")</f>
        <v/>
      </c>
      <c r="N84" s="70" t="str">
        <f>IFERROR(VLOOKUP(J84,Lists!J$4:L$723,3,FALSE),"")</f>
        <v/>
      </c>
      <c r="O84" s="71" t="str">
        <f t="shared" si="27"/>
        <v/>
      </c>
      <c r="P84" s="66"/>
      <c r="Q84" s="181"/>
      <c r="R84" s="94"/>
      <c r="S84" s="102"/>
      <c r="T84" s="103"/>
      <c r="U84" s="94"/>
      <c r="V84" s="104"/>
      <c r="W84" s="114"/>
      <c r="X84" s="85" t="str">
        <f>IFERROR(VLOOKUP(I84,Lists!A$4:B$11,2,FALSE),"")</f>
        <v/>
      </c>
      <c r="Y84" s="85" t="str">
        <f>IFERROR(VLOOKUP(#REF!,Lists!A$12:B$45,2,FALSE),"")</f>
        <v/>
      </c>
      <c r="Z84" s="90" t="str">
        <f t="shared" si="16"/>
        <v/>
      </c>
      <c r="AA84" s="100" t="str">
        <f t="shared" si="17"/>
        <v/>
      </c>
      <c r="AB84" s="100" t="str">
        <f>IF(L84&lt;&gt;0,IF(R84="Yes",IF(#REF!="","P",""),""),"")</f>
        <v/>
      </c>
      <c r="AC84" s="100" t="str">
        <f t="shared" si="18"/>
        <v/>
      </c>
      <c r="AD84" s="100" t="str">
        <f t="shared" si="19"/>
        <v/>
      </c>
      <c r="AE84" s="100" t="str">
        <f t="shared" si="20"/>
        <v/>
      </c>
      <c r="BN84" s="73" t="str">
        <f t="shared" si="21"/>
        <v/>
      </c>
      <c r="BO84" s="73" t="str">
        <f t="shared" si="22"/>
        <v/>
      </c>
      <c r="BP84" s="73" t="str">
        <f t="shared" si="23"/>
        <v/>
      </c>
      <c r="BQ84" s="73" t="str">
        <f t="shared" si="24"/>
        <v/>
      </c>
      <c r="BT84" s="73" t="str">
        <f t="shared" si="25"/>
        <v/>
      </c>
      <c r="CX84" s="42" t="str">
        <f t="shared" si="28"/>
        <v/>
      </c>
    </row>
    <row r="85" spans="1:102" ht="20.100000000000001" customHeight="1" x14ac:dyDescent="0.3">
      <c r="A85" s="90">
        <f>ROW()</f>
        <v>85</v>
      </c>
      <c r="B85" s="139" t="str">
        <f t="shared" si="26"/>
        <v/>
      </c>
      <c r="C85" s="139" t="str">
        <f t="shared" si="15"/>
        <v/>
      </c>
      <c r="D85" s="139" t="str">
        <f>IF(C85="","",COUNTIFS(C$11:C85,"&gt;0"))</f>
        <v/>
      </c>
      <c r="E85" s="57"/>
      <c r="F85" s="58"/>
      <c r="G85" s="58"/>
      <c r="H85" s="57"/>
      <c r="I85" s="180"/>
      <c r="J85" s="68"/>
      <c r="K85" s="277"/>
      <c r="L85" s="275">
        <v>0</v>
      </c>
      <c r="M85" s="183" t="str">
        <f>IFERROR(VLOOKUP(J85,Lists!J$4:K$723,2,FALSE),"")</f>
        <v/>
      </c>
      <c r="N85" s="70" t="str">
        <f>IFERROR(VLOOKUP(J85,Lists!J$4:L$723,3,FALSE),"")</f>
        <v/>
      </c>
      <c r="O85" s="71" t="str">
        <f t="shared" si="27"/>
        <v/>
      </c>
      <c r="P85" s="66"/>
      <c r="Q85" s="181"/>
      <c r="R85" s="94"/>
      <c r="S85" s="102"/>
      <c r="T85" s="103"/>
      <c r="U85" s="94"/>
      <c r="V85" s="104"/>
      <c r="W85" s="114"/>
      <c r="X85" s="85" t="str">
        <f>IFERROR(VLOOKUP(I85,Lists!A$4:B$11,2,FALSE),"")</f>
        <v/>
      </c>
      <c r="Y85" s="85" t="str">
        <f>IFERROR(VLOOKUP(#REF!,Lists!A$12:B$45,2,FALSE),"")</f>
        <v/>
      </c>
      <c r="Z85" s="90" t="str">
        <f t="shared" si="16"/>
        <v/>
      </c>
      <c r="AA85" s="100" t="str">
        <f t="shared" si="17"/>
        <v/>
      </c>
      <c r="AB85" s="100" t="str">
        <f>IF(L85&lt;&gt;0,IF(R85="Yes",IF(#REF!="","P",""),""),"")</f>
        <v/>
      </c>
      <c r="AC85" s="100" t="str">
        <f t="shared" si="18"/>
        <v/>
      </c>
      <c r="AD85" s="100" t="str">
        <f t="shared" si="19"/>
        <v/>
      </c>
      <c r="AE85" s="100" t="str">
        <f t="shared" si="20"/>
        <v/>
      </c>
      <c r="BN85" s="73" t="str">
        <f t="shared" si="21"/>
        <v/>
      </c>
      <c r="BO85" s="73" t="str">
        <f t="shared" si="22"/>
        <v/>
      </c>
      <c r="BP85" s="73" t="str">
        <f t="shared" si="23"/>
        <v/>
      </c>
      <c r="BQ85" s="73" t="str">
        <f t="shared" si="24"/>
        <v/>
      </c>
      <c r="BT85" s="73" t="str">
        <f t="shared" si="25"/>
        <v/>
      </c>
      <c r="CX85" s="42" t="str">
        <f t="shared" si="28"/>
        <v/>
      </c>
    </row>
    <row r="86" spans="1:102" ht="20.100000000000001" customHeight="1" x14ac:dyDescent="0.3">
      <c r="A86" s="90">
        <f>ROW()</f>
        <v>86</v>
      </c>
      <c r="B86" s="139" t="str">
        <f t="shared" si="26"/>
        <v/>
      </c>
      <c r="C86" s="139" t="str">
        <f t="shared" si="15"/>
        <v/>
      </c>
      <c r="D86" s="139" t="str">
        <f>IF(C86="","",COUNTIFS(C$11:C86,"&gt;0"))</f>
        <v/>
      </c>
      <c r="E86" s="57"/>
      <c r="F86" s="58"/>
      <c r="G86" s="58"/>
      <c r="H86" s="57"/>
      <c r="I86" s="180"/>
      <c r="J86" s="68"/>
      <c r="K86" s="277"/>
      <c r="L86" s="275">
        <v>0</v>
      </c>
      <c r="M86" s="183" t="str">
        <f>IFERROR(VLOOKUP(J86,Lists!J$4:K$723,2,FALSE),"")</f>
        <v/>
      </c>
      <c r="N86" s="70" t="str">
        <f>IFERROR(VLOOKUP(J86,Lists!J$4:L$723,3,FALSE),"")</f>
        <v/>
      </c>
      <c r="O86" s="71" t="str">
        <f t="shared" si="27"/>
        <v/>
      </c>
      <c r="P86" s="66"/>
      <c r="Q86" s="181"/>
      <c r="R86" s="94"/>
      <c r="S86" s="102"/>
      <c r="T86" s="103"/>
      <c r="U86" s="94"/>
      <c r="V86" s="104"/>
      <c r="W86" s="114"/>
      <c r="X86" s="85" t="str">
        <f>IFERROR(VLOOKUP(I86,Lists!A$4:B$11,2,FALSE),"")</f>
        <v/>
      </c>
      <c r="Y86" s="85" t="str">
        <f>IFERROR(VLOOKUP(#REF!,Lists!A$12:B$45,2,FALSE),"")</f>
        <v/>
      </c>
      <c r="Z86" s="90" t="str">
        <f t="shared" si="16"/>
        <v/>
      </c>
      <c r="AA86" s="100" t="str">
        <f t="shared" si="17"/>
        <v/>
      </c>
      <c r="AB86" s="100" t="str">
        <f>IF(L86&lt;&gt;0,IF(R86="Yes",IF(#REF!="","P",""),""),"")</f>
        <v/>
      </c>
      <c r="AC86" s="100" t="str">
        <f t="shared" si="18"/>
        <v/>
      </c>
      <c r="AD86" s="100" t="str">
        <f t="shared" si="19"/>
        <v/>
      </c>
      <c r="AE86" s="100" t="str">
        <f t="shared" si="20"/>
        <v/>
      </c>
      <c r="BN86" s="73" t="str">
        <f t="shared" si="21"/>
        <v/>
      </c>
      <c r="BO86" s="73" t="str">
        <f t="shared" si="22"/>
        <v/>
      </c>
      <c r="BP86" s="73" t="str">
        <f t="shared" si="23"/>
        <v/>
      </c>
      <c r="BQ86" s="73" t="str">
        <f t="shared" si="24"/>
        <v/>
      </c>
      <c r="BT86" s="73" t="str">
        <f t="shared" si="25"/>
        <v/>
      </c>
      <c r="CX86" s="42" t="str">
        <f t="shared" si="28"/>
        <v/>
      </c>
    </row>
    <row r="87" spans="1:102" ht="20.100000000000001" customHeight="1" x14ac:dyDescent="0.3">
      <c r="A87" s="90">
        <f>ROW()</f>
        <v>87</v>
      </c>
      <c r="B87" s="139" t="str">
        <f t="shared" si="26"/>
        <v/>
      </c>
      <c r="C87" s="139" t="str">
        <f t="shared" si="15"/>
        <v/>
      </c>
      <c r="D87" s="139" t="str">
        <f>IF(C87="","",COUNTIFS(C$11:C87,"&gt;0"))</f>
        <v/>
      </c>
      <c r="E87" s="57"/>
      <c r="F87" s="58"/>
      <c r="G87" s="58"/>
      <c r="H87" s="57"/>
      <c r="I87" s="180"/>
      <c r="J87" s="68"/>
      <c r="K87" s="277"/>
      <c r="L87" s="275">
        <v>0</v>
      </c>
      <c r="M87" s="183" t="str">
        <f>IFERROR(VLOOKUP(J87,Lists!J$4:K$723,2,FALSE),"")</f>
        <v/>
      </c>
      <c r="N87" s="70" t="str">
        <f>IFERROR(VLOOKUP(J87,Lists!J$4:L$723,3,FALSE),"")</f>
        <v/>
      </c>
      <c r="O87" s="71" t="str">
        <f t="shared" si="27"/>
        <v/>
      </c>
      <c r="P87" s="66"/>
      <c r="Q87" s="181"/>
      <c r="R87" s="94"/>
      <c r="S87" s="102"/>
      <c r="T87" s="103"/>
      <c r="U87" s="94"/>
      <c r="V87" s="104"/>
      <c r="W87" s="114"/>
      <c r="X87" s="85" t="str">
        <f>IFERROR(VLOOKUP(I87,Lists!A$4:B$11,2,FALSE),"")</f>
        <v/>
      </c>
      <c r="Y87" s="85" t="str">
        <f>IFERROR(VLOOKUP(#REF!,Lists!A$12:B$45,2,FALSE),"")</f>
        <v/>
      </c>
      <c r="Z87" s="90" t="str">
        <f t="shared" si="16"/>
        <v/>
      </c>
      <c r="AA87" s="100" t="str">
        <f t="shared" si="17"/>
        <v/>
      </c>
      <c r="AB87" s="100" t="str">
        <f>IF(L87&lt;&gt;0,IF(R87="Yes",IF(#REF!="","P",""),""),"")</f>
        <v/>
      </c>
      <c r="AC87" s="100" t="str">
        <f t="shared" si="18"/>
        <v/>
      </c>
      <c r="AD87" s="100" t="str">
        <f t="shared" si="19"/>
        <v/>
      </c>
      <c r="AE87" s="100" t="str">
        <f t="shared" si="20"/>
        <v/>
      </c>
      <c r="BN87" s="73" t="str">
        <f t="shared" si="21"/>
        <v/>
      </c>
      <c r="BO87" s="73" t="str">
        <f t="shared" si="22"/>
        <v/>
      </c>
      <c r="BP87" s="73" t="str">
        <f t="shared" si="23"/>
        <v/>
      </c>
      <c r="BQ87" s="73" t="str">
        <f t="shared" si="24"/>
        <v/>
      </c>
      <c r="BT87" s="73" t="str">
        <f t="shared" si="25"/>
        <v/>
      </c>
      <c r="CX87" s="42" t="str">
        <f t="shared" si="28"/>
        <v/>
      </c>
    </row>
    <row r="88" spans="1:102" ht="20.100000000000001" customHeight="1" x14ac:dyDescent="0.3">
      <c r="A88" s="90">
        <f>ROW()</f>
        <v>88</v>
      </c>
      <c r="B88" s="139" t="str">
        <f t="shared" si="26"/>
        <v/>
      </c>
      <c r="C88" s="139" t="str">
        <f t="shared" si="15"/>
        <v/>
      </c>
      <c r="D88" s="139" t="str">
        <f>IF(C88="","",COUNTIFS(C$11:C88,"&gt;0"))</f>
        <v/>
      </c>
      <c r="E88" s="57"/>
      <c r="F88" s="58"/>
      <c r="G88" s="58"/>
      <c r="H88" s="57"/>
      <c r="I88" s="180"/>
      <c r="J88" s="68"/>
      <c r="K88" s="277"/>
      <c r="L88" s="275">
        <v>0</v>
      </c>
      <c r="M88" s="183" t="str">
        <f>IFERROR(VLOOKUP(J88,Lists!J$4:K$723,2,FALSE),"")</f>
        <v/>
      </c>
      <c r="N88" s="70" t="str">
        <f>IFERROR(VLOOKUP(J88,Lists!J$4:L$723,3,FALSE),"")</f>
        <v/>
      </c>
      <c r="O88" s="71" t="str">
        <f t="shared" si="27"/>
        <v/>
      </c>
      <c r="P88" s="66"/>
      <c r="Q88" s="181"/>
      <c r="R88" s="94"/>
      <c r="S88" s="102"/>
      <c r="T88" s="103"/>
      <c r="U88" s="94"/>
      <c r="V88" s="104"/>
      <c r="W88" s="114"/>
      <c r="X88" s="85" t="str">
        <f>IFERROR(VLOOKUP(I88,Lists!A$4:B$11,2,FALSE),"")</f>
        <v/>
      </c>
      <c r="Y88" s="85" t="str">
        <f>IFERROR(VLOOKUP(#REF!,Lists!A$12:B$45,2,FALSE),"")</f>
        <v/>
      </c>
      <c r="Z88" s="90" t="str">
        <f t="shared" si="16"/>
        <v/>
      </c>
      <c r="AA88" s="100" t="str">
        <f t="shared" si="17"/>
        <v/>
      </c>
      <c r="AB88" s="100" t="str">
        <f>IF(L88&lt;&gt;0,IF(R88="Yes",IF(#REF!="","P",""),""),"")</f>
        <v/>
      </c>
      <c r="AC88" s="100" t="str">
        <f t="shared" si="18"/>
        <v/>
      </c>
      <c r="AD88" s="100" t="str">
        <f t="shared" si="19"/>
        <v/>
      </c>
      <c r="AE88" s="100" t="str">
        <f t="shared" si="20"/>
        <v/>
      </c>
      <c r="BN88" s="73" t="str">
        <f t="shared" si="21"/>
        <v/>
      </c>
      <c r="BO88" s="73" t="str">
        <f t="shared" si="22"/>
        <v/>
      </c>
      <c r="BP88" s="73" t="str">
        <f t="shared" si="23"/>
        <v/>
      </c>
      <c r="BQ88" s="73" t="str">
        <f t="shared" si="24"/>
        <v/>
      </c>
      <c r="BT88" s="73" t="str">
        <f t="shared" si="25"/>
        <v/>
      </c>
      <c r="CX88" s="42" t="str">
        <f t="shared" si="28"/>
        <v/>
      </c>
    </row>
    <row r="89" spans="1:102" ht="20.100000000000001" customHeight="1" x14ac:dyDescent="0.3">
      <c r="A89" s="90">
        <f>ROW()</f>
        <v>89</v>
      </c>
      <c r="B89" s="139" t="str">
        <f t="shared" si="26"/>
        <v/>
      </c>
      <c r="C89" s="139" t="str">
        <f t="shared" si="15"/>
        <v/>
      </c>
      <c r="D89" s="139" t="str">
        <f>IF(C89="","",COUNTIFS(C$11:C89,"&gt;0"))</f>
        <v/>
      </c>
      <c r="E89" s="57"/>
      <c r="F89" s="58"/>
      <c r="G89" s="58"/>
      <c r="H89" s="57"/>
      <c r="I89" s="180"/>
      <c r="J89" s="68"/>
      <c r="K89" s="277"/>
      <c r="L89" s="275">
        <v>0</v>
      </c>
      <c r="M89" s="183" t="str">
        <f>IFERROR(VLOOKUP(J89,Lists!J$4:K$723,2,FALSE),"")</f>
        <v/>
      </c>
      <c r="N89" s="70" t="str">
        <f>IFERROR(VLOOKUP(J89,Lists!J$4:L$723,3,FALSE),"")</f>
        <v/>
      </c>
      <c r="O89" s="71" t="str">
        <f t="shared" si="27"/>
        <v/>
      </c>
      <c r="P89" s="66"/>
      <c r="Q89" s="181"/>
      <c r="R89" s="94"/>
      <c r="S89" s="102"/>
      <c r="T89" s="103"/>
      <c r="U89" s="94"/>
      <c r="V89" s="104"/>
      <c r="W89" s="114"/>
      <c r="X89" s="85" t="str">
        <f>IFERROR(VLOOKUP(I89,Lists!A$4:B$11,2,FALSE),"")</f>
        <v/>
      </c>
      <c r="Y89" s="85" t="str">
        <f>IFERROR(VLOOKUP(#REF!,Lists!A$12:B$45,2,FALSE),"")</f>
        <v/>
      </c>
      <c r="Z89" s="90" t="str">
        <f t="shared" si="16"/>
        <v/>
      </c>
      <c r="AA89" s="100" t="str">
        <f t="shared" si="17"/>
        <v/>
      </c>
      <c r="AB89" s="100" t="str">
        <f>IF(L89&lt;&gt;0,IF(R89="Yes",IF(#REF!="","P",""),""),"")</f>
        <v/>
      </c>
      <c r="AC89" s="100" t="str">
        <f t="shared" si="18"/>
        <v/>
      </c>
      <c r="AD89" s="100" t="str">
        <f t="shared" si="19"/>
        <v/>
      </c>
      <c r="AE89" s="100" t="str">
        <f t="shared" si="20"/>
        <v/>
      </c>
      <c r="BN89" s="73" t="str">
        <f t="shared" si="21"/>
        <v/>
      </c>
      <c r="BO89" s="73" t="str">
        <f t="shared" si="22"/>
        <v/>
      </c>
      <c r="BP89" s="73" t="str">
        <f t="shared" si="23"/>
        <v/>
      </c>
      <c r="BQ89" s="73" t="str">
        <f t="shared" si="24"/>
        <v/>
      </c>
      <c r="BT89" s="73" t="str">
        <f t="shared" si="25"/>
        <v/>
      </c>
      <c r="CX89" s="42" t="str">
        <f t="shared" si="28"/>
        <v/>
      </c>
    </row>
    <row r="90" spans="1:102" ht="20.100000000000001" customHeight="1" x14ac:dyDescent="0.3">
      <c r="A90" s="90">
        <f>ROW()</f>
        <v>90</v>
      </c>
      <c r="B90" s="139" t="str">
        <f t="shared" si="26"/>
        <v/>
      </c>
      <c r="C90" s="139" t="str">
        <f t="shared" si="15"/>
        <v/>
      </c>
      <c r="D90" s="139" t="str">
        <f>IF(C90="","",COUNTIFS(C$11:C90,"&gt;0"))</f>
        <v/>
      </c>
      <c r="E90" s="57"/>
      <c r="F90" s="58"/>
      <c r="G90" s="58"/>
      <c r="H90" s="57"/>
      <c r="I90" s="180"/>
      <c r="J90" s="68"/>
      <c r="K90" s="277"/>
      <c r="L90" s="275">
        <v>0</v>
      </c>
      <c r="M90" s="183" t="str">
        <f>IFERROR(VLOOKUP(J90,Lists!J$4:K$723,2,FALSE),"")</f>
        <v/>
      </c>
      <c r="N90" s="70" t="str">
        <f>IFERROR(VLOOKUP(J90,Lists!J$4:L$723,3,FALSE),"")</f>
        <v/>
      </c>
      <c r="O90" s="71" t="str">
        <f t="shared" si="27"/>
        <v/>
      </c>
      <c r="P90" s="66"/>
      <c r="Q90" s="181"/>
      <c r="R90" s="94"/>
      <c r="S90" s="102"/>
      <c r="T90" s="103"/>
      <c r="U90" s="94"/>
      <c r="V90" s="104"/>
      <c r="W90" s="114"/>
      <c r="X90" s="85" t="str">
        <f>IFERROR(VLOOKUP(I90,Lists!A$4:B$11,2,FALSE),"")</f>
        <v/>
      </c>
      <c r="Y90" s="85" t="str">
        <f>IFERROR(VLOOKUP(#REF!,Lists!A$12:B$45,2,FALSE),"")</f>
        <v/>
      </c>
      <c r="Z90" s="90" t="str">
        <f t="shared" si="16"/>
        <v/>
      </c>
      <c r="AA90" s="100" t="str">
        <f t="shared" si="17"/>
        <v/>
      </c>
      <c r="AB90" s="100" t="str">
        <f>IF(L90&lt;&gt;0,IF(R90="Yes",IF(#REF!="","P",""),""),"")</f>
        <v/>
      </c>
      <c r="AC90" s="100" t="str">
        <f t="shared" si="18"/>
        <v/>
      </c>
      <c r="AD90" s="100" t="str">
        <f t="shared" si="19"/>
        <v/>
      </c>
      <c r="AE90" s="100" t="str">
        <f t="shared" si="20"/>
        <v/>
      </c>
      <c r="BN90" s="73" t="str">
        <f t="shared" si="21"/>
        <v/>
      </c>
      <c r="BO90" s="73" t="str">
        <f t="shared" si="22"/>
        <v/>
      </c>
      <c r="BP90" s="73" t="str">
        <f t="shared" si="23"/>
        <v/>
      </c>
      <c r="BQ90" s="73" t="str">
        <f t="shared" si="24"/>
        <v/>
      </c>
      <c r="BT90" s="73" t="str">
        <f t="shared" si="25"/>
        <v/>
      </c>
      <c r="CX90" s="42" t="str">
        <f t="shared" si="28"/>
        <v/>
      </c>
    </row>
    <row r="91" spans="1:102" ht="20.100000000000001" customHeight="1" x14ac:dyDescent="0.3">
      <c r="A91" s="90">
        <f>ROW()</f>
        <v>91</v>
      </c>
      <c r="B91" s="139" t="str">
        <f t="shared" si="26"/>
        <v/>
      </c>
      <c r="C91" s="139" t="str">
        <f t="shared" si="15"/>
        <v/>
      </c>
      <c r="D91" s="139" t="str">
        <f>IF(C91="","",COUNTIFS(C$11:C91,"&gt;0"))</f>
        <v/>
      </c>
      <c r="E91" s="57"/>
      <c r="F91" s="58"/>
      <c r="G91" s="58"/>
      <c r="H91" s="57"/>
      <c r="I91" s="180"/>
      <c r="J91" s="68"/>
      <c r="K91" s="277"/>
      <c r="L91" s="275">
        <v>0</v>
      </c>
      <c r="M91" s="183" t="str">
        <f>IFERROR(VLOOKUP(J91,Lists!J$4:K$723,2,FALSE),"")</f>
        <v/>
      </c>
      <c r="N91" s="70" t="str">
        <f>IFERROR(VLOOKUP(J91,Lists!J$4:L$723,3,FALSE),"")</f>
        <v/>
      </c>
      <c r="O91" s="71" t="str">
        <f t="shared" si="27"/>
        <v/>
      </c>
      <c r="P91" s="66"/>
      <c r="Q91" s="181"/>
      <c r="R91" s="94"/>
      <c r="S91" s="102"/>
      <c r="T91" s="103"/>
      <c r="U91" s="94"/>
      <c r="V91" s="104"/>
      <c r="W91" s="114"/>
      <c r="X91" s="85" t="str">
        <f>IFERROR(VLOOKUP(I91,Lists!A$4:B$11,2,FALSE),"")</f>
        <v/>
      </c>
      <c r="Y91" s="85" t="str">
        <f>IFERROR(VLOOKUP(#REF!,Lists!A$12:B$45,2,FALSE),"")</f>
        <v/>
      </c>
      <c r="Z91" s="90" t="str">
        <f t="shared" si="16"/>
        <v/>
      </c>
      <c r="AA91" s="100" t="str">
        <f t="shared" si="17"/>
        <v/>
      </c>
      <c r="AB91" s="100" t="str">
        <f>IF(L91&lt;&gt;0,IF(R91="Yes",IF(#REF!="","P",""),""),"")</f>
        <v/>
      </c>
      <c r="AC91" s="100" t="str">
        <f t="shared" si="18"/>
        <v/>
      </c>
      <c r="AD91" s="100" t="str">
        <f t="shared" si="19"/>
        <v/>
      </c>
      <c r="AE91" s="100" t="str">
        <f t="shared" si="20"/>
        <v/>
      </c>
      <c r="BN91" s="73" t="str">
        <f t="shared" si="21"/>
        <v/>
      </c>
      <c r="BO91" s="73" t="str">
        <f t="shared" si="22"/>
        <v/>
      </c>
      <c r="BP91" s="73" t="str">
        <f t="shared" si="23"/>
        <v/>
      </c>
      <c r="BQ91" s="73" t="str">
        <f t="shared" si="24"/>
        <v/>
      </c>
      <c r="BT91" s="73" t="str">
        <f t="shared" si="25"/>
        <v/>
      </c>
      <c r="CX91" s="42" t="str">
        <f t="shared" si="28"/>
        <v/>
      </c>
    </row>
    <row r="92" spans="1:102" ht="20.100000000000001" customHeight="1" x14ac:dyDescent="0.3">
      <c r="A92" s="90">
        <f>ROW()</f>
        <v>92</v>
      </c>
      <c r="B92" s="139" t="str">
        <f t="shared" si="26"/>
        <v/>
      </c>
      <c r="C92" s="139" t="str">
        <f t="shared" si="15"/>
        <v/>
      </c>
      <c r="D92" s="139" t="str">
        <f>IF(C92="","",COUNTIFS(C$11:C92,"&gt;0"))</f>
        <v/>
      </c>
      <c r="E92" s="57"/>
      <c r="F92" s="58"/>
      <c r="G92" s="58"/>
      <c r="H92" s="57"/>
      <c r="I92" s="180"/>
      <c r="J92" s="68"/>
      <c r="K92" s="277"/>
      <c r="L92" s="275">
        <v>0</v>
      </c>
      <c r="M92" s="183" t="str">
        <f>IFERROR(VLOOKUP(J92,Lists!J$4:K$723,2,FALSE),"")</f>
        <v/>
      </c>
      <c r="N92" s="70" t="str">
        <f>IFERROR(VLOOKUP(J92,Lists!J$4:L$723,3,FALSE),"")</f>
        <v/>
      </c>
      <c r="O92" s="71" t="str">
        <f t="shared" si="27"/>
        <v/>
      </c>
      <c r="P92" s="66"/>
      <c r="Q92" s="181"/>
      <c r="R92" s="94"/>
      <c r="S92" s="102"/>
      <c r="T92" s="103"/>
      <c r="U92" s="94"/>
      <c r="V92" s="104"/>
      <c r="W92" s="114"/>
      <c r="X92" s="85" t="str">
        <f>IFERROR(VLOOKUP(I92,Lists!A$4:B$11,2,FALSE),"")</f>
        <v/>
      </c>
      <c r="Y92" s="85" t="str">
        <f>IFERROR(VLOOKUP(#REF!,Lists!A$12:B$45,2,FALSE),"")</f>
        <v/>
      </c>
      <c r="Z92" s="90" t="str">
        <f t="shared" si="16"/>
        <v/>
      </c>
      <c r="AA92" s="100" t="str">
        <f t="shared" si="17"/>
        <v/>
      </c>
      <c r="AB92" s="100" t="str">
        <f>IF(L92&lt;&gt;0,IF(R92="Yes",IF(#REF!="","P",""),""),"")</f>
        <v/>
      </c>
      <c r="AC92" s="100" t="str">
        <f t="shared" si="18"/>
        <v/>
      </c>
      <c r="AD92" s="100" t="str">
        <f t="shared" si="19"/>
        <v/>
      </c>
      <c r="AE92" s="100" t="str">
        <f t="shared" si="20"/>
        <v/>
      </c>
      <c r="BN92" s="73" t="str">
        <f t="shared" si="21"/>
        <v/>
      </c>
      <c r="BO92" s="73" t="str">
        <f t="shared" si="22"/>
        <v/>
      </c>
      <c r="BP92" s="73" t="str">
        <f t="shared" si="23"/>
        <v/>
      </c>
      <c r="BQ92" s="73" t="str">
        <f t="shared" si="24"/>
        <v/>
      </c>
      <c r="BT92" s="73" t="str">
        <f t="shared" si="25"/>
        <v/>
      </c>
      <c r="CX92" s="42" t="str">
        <f t="shared" si="28"/>
        <v/>
      </c>
    </row>
    <row r="93" spans="1:102" ht="20.100000000000001" customHeight="1" x14ac:dyDescent="0.3">
      <c r="A93" s="90">
        <f>ROW()</f>
        <v>93</v>
      </c>
      <c r="B93" s="139" t="str">
        <f t="shared" si="26"/>
        <v/>
      </c>
      <c r="C93" s="139" t="str">
        <f t="shared" si="15"/>
        <v/>
      </c>
      <c r="D93" s="139" t="str">
        <f>IF(C93="","",COUNTIFS(C$11:C93,"&gt;0"))</f>
        <v/>
      </c>
      <c r="E93" s="57"/>
      <c r="F93" s="58"/>
      <c r="G93" s="58"/>
      <c r="H93" s="57"/>
      <c r="I93" s="180"/>
      <c r="J93" s="68"/>
      <c r="K93" s="277"/>
      <c r="L93" s="275">
        <v>0</v>
      </c>
      <c r="M93" s="183" t="str">
        <f>IFERROR(VLOOKUP(J93,Lists!J$4:K$723,2,FALSE),"")</f>
        <v/>
      </c>
      <c r="N93" s="70" t="str">
        <f>IFERROR(VLOOKUP(J93,Lists!J$4:L$723,3,FALSE),"")</f>
        <v/>
      </c>
      <c r="O93" s="71" t="str">
        <f t="shared" si="27"/>
        <v/>
      </c>
      <c r="P93" s="66"/>
      <c r="Q93" s="181"/>
      <c r="R93" s="94"/>
      <c r="S93" s="102"/>
      <c r="T93" s="103"/>
      <c r="U93" s="94"/>
      <c r="V93" s="104"/>
      <c r="W93" s="114"/>
      <c r="X93" s="85" t="str">
        <f>IFERROR(VLOOKUP(I93,Lists!A$4:B$11,2,FALSE),"")</f>
        <v/>
      </c>
      <c r="Y93" s="85" t="str">
        <f>IFERROR(VLOOKUP(#REF!,Lists!A$12:B$45,2,FALSE),"")</f>
        <v/>
      </c>
      <c r="Z93" s="90" t="str">
        <f t="shared" si="16"/>
        <v/>
      </c>
      <c r="AA93" s="100" t="str">
        <f t="shared" si="17"/>
        <v/>
      </c>
      <c r="AB93" s="100" t="str">
        <f>IF(L93&lt;&gt;0,IF(R93="Yes",IF(#REF!="","P",""),""),"")</f>
        <v/>
      </c>
      <c r="AC93" s="100" t="str">
        <f t="shared" si="18"/>
        <v/>
      </c>
      <c r="AD93" s="100" t="str">
        <f t="shared" si="19"/>
        <v/>
      </c>
      <c r="AE93" s="100" t="str">
        <f t="shared" si="20"/>
        <v/>
      </c>
      <c r="BN93" s="73" t="str">
        <f t="shared" si="21"/>
        <v/>
      </c>
      <c r="BO93" s="73" t="str">
        <f t="shared" si="22"/>
        <v/>
      </c>
      <c r="BP93" s="73" t="str">
        <f t="shared" si="23"/>
        <v/>
      </c>
      <c r="BQ93" s="73" t="str">
        <f t="shared" si="24"/>
        <v/>
      </c>
      <c r="BT93" s="73" t="str">
        <f t="shared" si="25"/>
        <v/>
      </c>
      <c r="CX93" s="42" t="str">
        <f t="shared" si="28"/>
        <v/>
      </c>
    </row>
    <row r="94" spans="1:102" ht="20.100000000000001" customHeight="1" x14ac:dyDescent="0.3">
      <c r="A94" s="90">
        <f>ROW()</f>
        <v>94</v>
      </c>
      <c r="B94" s="139" t="str">
        <f t="shared" si="26"/>
        <v/>
      </c>
      <c r="C94" s="139" t="str">
        <f t="shared" si="15"/>
        <v/>
      </c>
      <c r="D94" s="139" t="str">
        <f>IF(C94="","",COUNTIFS(C$11:C94,"&gt;0"))</f>
        <v/>
      </c>
      <c r="E94" s="57"/>
      <c r="F94" s="58"/>
      <c r="G94" s="58"/>
      <c r="H94" s="57"/>
      <c r="I94" s="180"/>
      <c r="J94" s="68"/>
      <c r="K94" s="277"/>
      <c r="L94" s="275">
        <v>0</v>
      </c>
      <c r="M94" s="183" t="str">
        <f>IFERROR(VLOOKUP(J94,Lists!J$4:K$723,2,FALSE),"")</f>
        <v/>
      </c>
      <c r="N94" s="70" t="str">
        <f>IFERROR(VLOOKUP(J94,Lists!J$4:L$723,3,FALSE),"")</f>
        <v/>
      </c>
      <c r="O94" s="71" t="str">
        <f t="shared" si="27"/>
        <v/>
      </c>
      <c r="P94" s="66"/>
      <c r="Q94" s="181"/>
      <c r="R94" s="94"/>
      <c r="S94" s="102"/>
      <c r="T94" s="103"/>
      <c r="U94" s="94"/>
      <c r="V94" s="104"/>
      <c r="W94" s="114"/>
      <c r="X94" s="85" t="str">
        <f>IFERROR(VLOOKUP(I94,Lists!A$4:B$11,2,FALSE),"")</f>
        <v/>
      </c>
      <c r="Y94" s="85" t="str">
        <f>IFERROR(VLOOKUP(#REF!,Lists!A$12:B$45,2,FALSE),"")</f>
        <v/>
      </c>
      <c r="Z94" s="90" t="str">
        <f t="shared" si="16"/>
        <v/>
      </c>
      <c r="AA94" s="100" t="str">
        <f t="shared" si="17"/>
        <v/>
      </c>
      <c r="AB94" s="100" t="str">
        <f>IF(L94&lt;&gt;0,IF(R94="Yes",IF(#REF!="","P",""),""),"")</f>
        <v/>
      </c>
      <c r="AC94" s="100" t="str">
        <f t="shared" si="18"/>
        <v/>
      </c>
      <c r="AD94" s="100" t="str">
        <f t="shared" si="19"/>
        <v/>
      </c>
      <c r="AE94" s="100" t="str">
        <f t="shared" si="20"/>
        <v/>
      </c>
      <c r="BN94" s="73" t="str">
        <f t="shared" si="21"/>
        <v/>
      </c>
      <c r="BO94" s="73" t="str">
        <f t="shared" si="22"/>
        <v/>
      </c>
      <c r="BP94" s="73" t="str">
        <f t="shared" si="23"/>
        <v/>
      </c>
      <c r="BQ94" s="73" t="str">
        <f t="shared" si="24"/>
        <v/>
      </c>
      <c r="BT94" s="73" t="str">
        <f t="shared" si="25"/>
        <v/>
      </c>
      <c r="CX94" s="42" t="str">
        <f t="shared" si="28"/>
        <v/>
      </c>
    </row>
    <row r="95" spans="1:102" ht="20.100000000000001" customHeight="1" x14ac:dyDescent="0.3">
      <c r="A95" s="90">
        <f>ROW()</f>
        <v>95</v>
      </c>
      <c r="B95" s="139" t="str">
        <f t="shared" si="26"/>
        <v/>
      </c>
      <c r="C95" s="139" t="str">
        <f t="shared" si="15"/>
        <v/>
      </c>
      <c r="D95" s="139" t="str">
        <f>IF(C95="","",COUNTIFS(C$11:C95,"&gt;0"))</f>
        <v/>
      </c>
      <c r="E95" s="57"/>
      <c r="F95" s="58"/>
      <c r="G95" s="58"/>
      <c r="H95" s="57"/>
      <c r="I95" s="180"/>
      <c r="J95" s="68"/>
      <c r="K95" s="277"/>
      <c r="L95" s="275">
        <v>0</v>
      </c>
      <c r="M95" s="183" t="str">
        <f>IFERROR(VLOOKUP(J95,Lists!J$4:K$723,2,FALSE),"")</f>
        <v/>
      </c>
      <c r="N95" s="70" t="str">
        <f>IFERROR(VLOOKUP(J95,Lists!J$4:L$723,3,FALSE),"")</f>
        <v/>
      </c>
      <c r="O95" s="71" t="str">
        <f t="shared" si="27"/>
        <v/>
      </c>
      <c r="P95" s="66"/>
      <c r="Q95" s="181"/>
      <c r="R95" s="94"/>
      <c r="S95" s="102"/>
      <c r="T95" s="103"/>
      <c r="U95" s="94"/>
      <c r="V95" s="104"/>
      <c r="W95" s="114"/>
      <c r="X95" s="85" t="str">
        <f>IFERROR(VLOOKUP(I95,Lists!A$4:B$11,2,FALSE),"")</f>
        <v/>
      </c>
      <c r="Y95" s="85" t="str">
        <f>IFERROR(VLOOKUP(#REF!,Lists!A$12:B$45,2,FALSE),"")</f>
        <v/>
      </c>
      <c r="Z95" s="90" t="str">
        <f t="shared" si="16"/>
        <v/>
      </c>
      <c r="AA95" s="100" t="str">
        <f t="shared" si="17"/>
        <v/>
      </c>
      <c r="AB95" s="100" t="str">
        <f>IF(L95&lt;&gt;0,IF(R95="Yes",IF(#REF!="","P",""),""),"")</f>
        <v/>
      </c>
      <c r="AC95" s="100" t="str">
        <f t="shared" si="18"/>
        <v/>
      </c>
      <c r="AD95" s="100" t="str">
        <f t="shared" si="19"/>
        <v/>
      </c>
      <c r="AE95" s="100" t="str">
        <f t="shared" si="20"/>
        <v/>
      </c>
      <c r="BN95" s="73" t="str">
        <f t="shared" si="21"/>
        <v/>
      </c>
      <c r="BO95" s="73" t="str">
        <f t="shared" si="22"/>
        <v/>
      </c>
      <c r="BP95" s="73" t="str">
        <f t="shared" si="23"/>
        <v/>
      </c>
      <c r="BQ95" s="73" t="str">
        <f t="shared" si="24"/>
        <v/>
      </c>
      <c r="BT95" s="73" t="str">
        <f t="shared" si="25"/>
        <v/>
      </c>
      <c r="CX95" s="42" t="str">
        <f t="shared" si="28"/>
        <v/>
      </c>
    </row>
    <row r="96" spans="1:102" ht="20.100000000000001" customHeight="1" x14ac:dyDescent="0.3">
      <c r="A96" s="90">
        <f>ROW()</f>
        <v>96</v>
      </c>
      <c r="B96" s="139" t="str">
        <f t="shared" si="26"/>
        <v/>
      </c>
      <c r="C96" s="139" t="str">
        <f t="shared" si="15"/>
        <v/>
      </c>
      <c r="D96" s="139" t="str">
        <f>IF(C96="","",COUNTIFS(C$11:C96,"&gt;0"))</f>
        <v/>
      </c>
      <c r="E96" s="57"/>
      <c r="F96" s="58"/>
      <c r="G96" s="58"/>
      <c r="H96" s="57"/>
      <c r="I96" s="180"/>
      <c r="J96" s="68"/>
      <c r="K96" s="277"/>
      <c r="L96" s="275">
        <v>0</v>
      </c>
      <c r="M96" s="183" t="str">
        <f>IFERROR(VLOOKUP(J96,Lists!J$4:K$723,2,FALSE),"")</f>
        <v/>
      </c>
      <c r="N96" s="70" t="str">
        <f>IFERROR(VLOOKUP(J96,Lists!J$4:L$723,3,FALSE),"")</f>
        <v/>
      </c>
      <c r="O96" s="71" t="str">
        <f t="shared" si="27"/>
        <v/>
      </c>
      <c r="P96" s="66"/>
      <c r="Q96" s="181"/>
      <c r="R96" s="94"/>
      <c r="S96" s="102"/>
      <c r="T96" s="103"/>
      <c r="U96" s="94"/>
      <c r="V96" s="104"/>
      <c r="W96" s="114"/>
      <c r="X96" s="85" t="str">
        <f>IFERROR(VLOOKUP(I96,Lists!A$4:B$11,2,FALSE),"")</f>
        <v/>
      </c>
      <c r="Y96" s="85" t="str">
        <f>IFERROR(VLOOKUP(#REF!,Lists!A$12:B$45,2,FALSE),"")</f>
        <v/>
      </c>
      <c r="Z96" s="90" t="str">
        <f t="shared" si="16"/>
        <v/>
      </c>
      <c r="AA96" s="100" t="str">
        <f t="shared" si="17"/>
        <v/>
      </c>
      <c r="AB96" s="100" t="str">
        <f>IF(L96&lt;&gt;0,IF(R96="Yes",IF(#REF!="","P",""),""),"")</f>
        <v/>
      </c>
      <c r="AC96" s="100" t="str">
        <f t="shared" si="18"/>
        <v/>
      </c>
      <c r="AD96" s="100" t="str">
        <f t="shared" si="19"/>
        <v/>
      </c>
      <c r="AE96" s="100" t="str">
        <f t="shared" si="20"/>
        <v/>
      </c>
      <c r="BN96" s="73" t="str">
        <f t="shared" si="21"/>
        <v/>
      </c>
      <c r="BO96" s="73" t="str">
        <f t="shared" si="22"/>
        <v/>
      </c>
      <c r="BP96" s="73" t="str">
        <f t="shared" si="23"/>
        <v/>
      </c>
      <c r="BQ96" s="73" t="str">
        <f t="shared" si="24"/>
        <v/>
      </c>
      <c r="BT96" s="73" t="str">
        <f t="shared" si="25"/>
        <v/>
      </c>
      <c r="CX96" s="42" t="str">
        <f t="shared" si="28"/>
        <v/>
      </c>
    </row>
    <row r="97" spans="1:102" ht="20.100000000000001" customHeight="1" x14ac:dyDescent="0.3">
      <c r="A97" s="90">
        <f>ROW()</f>
        <v>97</v>
      </c>
      <c r="B97" s="139" t="str">
        <f t="shared" si="26"/>
        <v/>
      </c>
      <c r="C97" s="139" t="str">
        <f t="shared" si="15"/>
        <v/>
      </c>
      <c r="D97" s="139" t="str">
        <f>IF(C97="","",COUNTIFS(C$11:C97,"&gt;0"))</f>
        <v/>
      </c>
      <c r="E97" s="57"/>
      <c r="F97" s="58"/>
      <c r="G97" s="58"/>
      <c r="H97" s="57"/>
      <c r="I97" s="180"/>
      <c r="J97" s="68"/>
      <c r="K97" s="277"/>
      <c r="L97" s="275">
        <v>0</v>
      </c>
      <c r="M97" s="183" t="str">
        <f>IFERROR(VLOOKUP(J97,Lists!J$4:K$723,2,FALSE),"")</f>
        <v/>
      </c>
      <c r="N97" s="70" t="str">
        <f>IFERROR(VLOOKUP(J97,Lists!J$4:L$723,3,FALSE),"")</f>
        <v/>
      </c>
      <c r="O97" s="71" t="str">
        <f t="shared" si="27"/>
        <v/>
      </c>
      <c r="P97" s="66"/>
      <c r="Q97" s="181"/>
      <c r="R97" s="94"/>
      <c r="S97" s="102"/>
      <c r="T97" s="103"/>
      <c r="U97" s="94"/>
      <c r="V97" s="104"/>
      <c r="W97" s="114"/>
      <c r="X97" s="85" t="str">
        <f>IFERROR(VLOOKUP(I97,Lists!A$4:B$11,2,FALSE),"")</f>
        <v/>
      </c>
      <c r="Y97" s="85" t="str">
        <f>IFERROR(VLOOKUP(#REF!,Lists!A$12:B$45,2,FALSE),"")</f>
        <v/>
      </c>
      <c r="Z97" s="90" t="str">
        <f t="shared" si="16"/>
        <v/>
      </c>
      <c r="AA97" s="100" t="str">
        <f t="shared" si="17"/>
        <v/>
      </c>
      <c r="AB97" s="100" t="str">
        <f>IF(L97&lt;&gt;0,IF(R97="Yes",IF(#REF!="","P",""),""),"")</f>
        <v/>
      </c>
      <c r="AC97" s="100" t="str">
        <f t="shared" si="18"/>
        <v/>
      </c>
      <c r="AD97" s="100" t="str">
        <f t="shared" si="19"/>
        <v/>
      </c>
      <c r="AE97" s="100" t="str">
        <f t="shared" si="20"/>
        <v/>
      </c>
      <c r="BN97" s="73" t="str">
        <f t="shared" si="21"/>
        <v/>
      </c>
      <c r="BO97" s="73" t="str">
        <f t="shared" si="22"/>
        <v/>
      </c>
      <c r="BP97" s="73" t="str">
        <f t="shared" si="23"/>
        <v/>
      </c>
      <c r="BQ97" s="73" t="str">
        <f t="shared" si="24"/>
        <v/>
      </c>
      <c r="BT97" s="73" t="str">
        <f t="shared" si="25"/>
        <v/>
      </c>
      <c r="CX97" s="42" t="str">
        <f t="shared" si="28"/>
        <v/>
      </c>
    </row>
    <row r="98" spans="1:102" ht="20.100000000000001" customHeight="1" x14ac:dyDescent="0.3">
      <c r="A98" s="90">
        <f>ROW()</f>
        <v>98</v>
      </c>
      <c r="B98" s="139" t="str">
        <f t="shared" si="26"/>
        <v/>
      </c>
      <c r="C98" s="139" t="str">
        <f t="shared" si="15"/>
        <v/>
      </c>
      <c r="D98" s="139" t="str">
        <f>IF(C98="","",COUNTIFS(C$11:C98,"&gt;0"))</f>
        <v/>
      </c>
      <c r="E98" s="57"/>
      <c r="F98" s="58"/>
      <c r="G98" s="58"/>
      <c r="H98" s="57"/>
      <c r="I98" s="180"/>
      <c r="J98" s="68"/>
      <c r="K98" s="277"/>
      <c r="L98" s="275">
        <v>0</v>
      </c>
      <c r="M98" s="183" t="str">
        <f>IFERROR(VLOOKUP(J98,Lists!J$4:K$723,2,FALSE),"")</f>
        <v/>
      </c>
      <c r="N98" s="70" t="str">
        <f>IFERROR(VLOOKUP(J98,Lists!J$4:L$723,3,FALSE),"")</f>
        <v/>
      </c>
      <c r="O98" s="71" t="str">
        <f t="shared" si="27"/>
        <v/>
      </c>
      <c r="P98" s="66"/>
      <c r="Q98" s="181"/>
      <c r="R98" s="94"/>
      <c r="S98" s="102"/>
      <c r="T98" s="103"/>
      <c r="U98" s="94"/>
      <c r="V98" s="104"/>
      <c r="W98" s="114"/>
      <c r="X98" s="85" t="str">
        <f>IFERROR(VLOOKUP(I98,Lists!A$4:B$11,2,FALSE),"")</f>
        <v/>
      </c>
      <c r="Y98" s="85" t="str">
        <f>IFERROR(VLOOKUP(#REF!,Lists!A$12:B$45,2,FALSE),"")</f>
        <v/>
      </c>
      <c r="Z98" s="90" t="str">
        <f t="shared" si="16"/>
        <v/>
      </c>
      <c r="AA98" s="100" t="str">
        <f t="shared" si="17"/>
        <v/>
      </c>
      <c r="AB98" s="100" t="str">
        <f>IF(L98&lt;&gt;0,IF(R98="Yes",IF(#REF!="","P",""),""),"")</f>
        <v/>
      </c>
      <c r="AC98" s="100" t="str">
        <f t="shared" si="18"/>
        <v/>
      </c>
      <c r="AD98" s="100" t="str">
        <f t="shared" si="19"/>
        <v/>
      </c>
      <c r="AE98" s="100" t="str">
        <f t="shared" si="20"/>
        <v/>
      </c>
      <c r="BN98" s="73" t="str">
        <f t="shared" si="21"/>
        <v/>
      </c>
      <c r="BO98" s="73" t="str">
        <f t="shared" si="22"/>
        <v/>
      </c>
      <c r="BP98" s="73" t="str">
        <f t="shared" si="23"/>
        <v/>
      </c>
      <c r="BQ98" s="73" t="str">
        <f t="shared" si="24"/>
        <v/>
      </c>
      <c r="BT98" s="73" t="str">
        <f t="shared" si="25"/>
        <v/>
      </c>
      <c r="CX98" s="42" t="str">
        <f t="shared" si="28"/>
        <v/>
      </c>
    </row>
    <row r="99" spans="1:102" ht="20.100000000000001" customHeight="1" x14ac:dyDescent="0.3">
      <c r="A99" s="90">
        <f>ROW()</f>
        <v>99</v>
      </c>
      <c r="B99" s="139" t="str">
        <f t="shared" si="26"/>
        <v/>
      </c>
      <c r="C99" s="139" t="str">
        <f t="shared" si="15"/>
        <v/>
      </c>
      <c r="D99" s="139" t="str">
        <f>IF(C99="","",COUNTIFS(C$11:C99,"&gt;0"))</f>
        <v/>
      </c>
      <c r="E99" s="57"/>
      <c r="F99" s="58"/>
      <c r="G99" s="58"/>
      <c r="H99" s="57"/>
      <c r="I99" s="180"/>
      <c r="J99" s="68"/>
      <c r="K99" s="277"/>
      <c r="L99" s="275">
        <v>0</v>
      </c>
      <c r="M99" s="183" t="str">
        <f>IFERROR(VLOOKUP(J99,Lists!J$4:K$723,2,FALSE),"")</f>
        <v/>
      </c>
      <c r="N99" s="70" t="str">
        <f>IFERROR(VLOOKUP(J99,Lists!J$4:L$723,3,FALSE),"")</f>
        <v/>
      </c>
      <c r="O99" s="71" t="str">
        <f t="shared" si="27"/>
        <v/>
      </c>
      <c r="P99" s="66"/>
      <c r="Q99" s="181"/>
      <c r="R99" s="94"/>
      <c r="S99" s="102"/>
      <c r="T99" s="103"/>
      <c r="U99" s="94"/>
      <c r="V99" s="104"/>
      <c r="W99" s="114"/>
      <c r="X99" s="85" t="str">
        <f>IFERROR(VLOOKUP(I99,Lists!A$4:B$11,2,FALSE),"")</f>
        <v/>
      </c>
      <c r="Y99" s="85" t="str">
        <f>IFERROR(VLOOKUP(#REF!,Lists!A$12:B$45,2,FALSE),"")</f>
        <v/>
      </c>
      <c r="Z99" s="90" t="str">
        <f t="shared" si="16"/>
        <v/>
      </c>
      <c r="AA99" s="100" t="str">
        <f t="shared" si="17"/>
        <v/>
      </c>
      <c r="AB99" s="100" t="str">
        <f>IF(L99&lt;&gt;0,IF(R99="Yes",IF(#REF!="","P",""),""),"")</f>
        <v/>
      </c>
      <c r="AC99" s="100" t="str">
        <f t="shared" si="18"/>
        <v/>
      </c>
      <c r="AD99" s="100" t="str">
        <f t="shared" si="19"/>
        <v/>
      </c>
      <c r="AE99" s="100" t="str">
        <f t="shared" si="20"/>
        <v/>
      </c>
      <c r="BN99" s="73" t="str">
        <f t="shared" si="21"/>
        <v/>
      </c>
      <c r="BO99" s="73" t="str">
        <f t="shared" si="22"/>
        <v/>
      </c>
      <c r="BP99" s="73" t="str">
        <f t="shared" si="23"/>
        <v/>
      </c>
      <c r="BQ99" s="73" t="str">
        <f t="shared" si="24"/>
        <v/>
      </c>
      <c r="BT99" s="73" t="str">
        <f t="shared" si="25"/>
        <v/>
      </c>
      <c r="CX99" s="42" t="str">
        <f t="shared" si="28"/>
        <v/>
      </c>
    </row>
    <row r="100" spans="1:102" ht="20.100000000000001" customHeight="1" x14ac:dyDescent="0.3">
      <c r="A100" s="90">
        <f>ROW()</f>
        <v>100</v>
      </c>
      <c r="B100" s="139" t="str">
        <f t="shared" si="26"/>
        <v/>
      </c>
      <c r="C100" s="139" t="str">
        <f t="shared" si="15"/>
        <v/>
      </c>
      <c r="D100" s="139" t="str">
        <f>IF(C100="","",COUNTIFS(C$11:C100,"&gt;0"))</f>
        <v/>
      </c>
      <c r="E100" s="57"/>
      <c r="F100" s="58"/>
      <c r="G100" s="58"/>
      <c r="H100" s="57"/>
      <c r="I100" s="180"/>
      <c r="J100" s="68"/>
      <c r="K100" s="277"/>
      <c r="L100" s="275">
        <v>0</v>
      </c>
      <c r="M100" s="183" t="str">
        <f>IFERROR(VLOOKUP(J100,Lists!J$4:K$723,2,FALSE),"")</f>
        <v/>
      </c>
      <c r="N100" s="70" t="str">
        <f>IFERROR(VLOOKUP(J100,Lists!J$4:L$723,3,FALSE),"")</f>
        <v/>
      </c>
      <c r="O100" s="71" t="str">
        <f t="shared" si="27"/>
        <v/>
      </c>
      <c r="P100" s="66"/>
      <c r="Q100" s="181"/>
      <c r="R100" s="94"/>
      <c r="S100" s="102"/>
      <c r="T100" s="103"/>
      <c r="U100" s="94"/>
      <c r="V100" s="104"/>
      <c r="W100" s="114"/>
      <c r="X100" s="85" t="str">
        <f>IFERROR(VLOOKUP(I100,Lists!A$4:B$11,2,FALSE),"")</f>
        <v/>
      </c>
      <c r="Y100" s="85" t="str">
        <f>IFERROR(VLOOKUP(#REF!,Lists!A$12:B$45,2,FALSE),"")</f>
        <v/>
      </c>
      <c r="Z100" s="90" t="str">
        <f t="shared" si="16"/>
        <v/>
      </c>
      <c r="AA100" s="100" t="str">
        <f t="shared" si="17"/>
        <v/>
      </c>
      <c r="AB100" s="100" t="str">
        <f>IF(L100&lt;&gt;0,IF(R100="Yes",IF(#REF!="","P",""),""),"")</f>
        <v/>
      </c>
      <c r="AC100" s="100" t="str">
        <f t="shared" si="18"/>
        <v/>
      </c>
      <c r="AD100" s="100" t="str">
        <f t="shared" si="19"/>
        <v/>
      </c>
      <c r="AE100" s="100" t="str">
        <f t="shared" si="20"/>
        <v/>
      </c>
      <c r="BN100" s="73" t="str">
        <f t="shared" si="21"/>
        <v/>
      </c>
      <c r="BO100" s="73" t="str">
        <f t="shared" si="22"/>
        <v/>
      </c>
      <c r="BP100" s="73" t="str">
        <f t="shared" si="23"/>
        <v/>
      </c>
      <c r="BQ100" s="73" t="str">
        <f t="shared" si="24"/>
        <v/>
      </c>
      <c r="BT100" s="73" t="str">
        <f t="shared" si="25"/>
        <v/>
      </c>
      <c r="CX100" s="42" t="str">
        <f t="shared" si="28"/>
        <v/>
      </c>
    </row>
    <row r="101" spans="1:102" ht="20.100000000000001" customHeight="1" x14ac:dyDescent="0.3">
      <c r="A101" s="90">
        <f>ROW()</f>
        <v>101</v>
      </c>
      <c r="B101" s="139" t="str">
        <f t="shared" si="26"/>
        <v/>
      </c>
      <c r="C101" s="139" t="str">
        <f t="shared" si="15"/>
        <v/>
      </c>
      <c r="D101" s="139" t="str">
        <f>IF(C101="","",COUNTIFS(C$11:C101,"&gt;0"))</f>
        <v/>
      </c>
      <c r="E101" s="57"/>
      <c r="F101" s="58"/>
      <c r="G101" s="58"/>
      <c r="H101" s="57"/>
      <c r="I101" s="180"/>
      <c r="J101" s="68"/>
      <c r="K101" s="277"/>
      <c r="L101" s="275">
        <v>0</v>
      </c>
      <c r="M101" s="183" t="str">
        <f>IFERROR(VLOOKUP(J101,Lists!J$4:K$723,2,FALSE),"")</f>
        <v/>
      </c>
      <c r="N101" s="70" t="str">
        <f>IFERROR(VLOOKUP(J101,Lists!J$4:L$723,3,FALSE),"")</f>
        <v/>
      </c>
      <c r="O101" s="71" t="str">
        <f t="shared" si="27"/>
        <v/>
      </c>
      <c r="P101" s="66"/>
      <c r="Q101" s="181"/>
      <c r="R101" s="94"/>
      <c r="S101" s="102"/>
      <c r="T101" s="103"/>
      <c r="U101" s="94"/>
      <c r="V101" s="104"/>
      <c r="W101" s="114"/>
      <c r="X101" s="85" t="str">
        <f>IFERROR(VLOOKUP(I101,Lists!A$4:B$11,2,FALSE),"")</f>
        <v/>
      </c>
      <c r="Y101" s="85" t="str">
        <f>IFERROR(VLOOKUP(#REF!,Lists!A$12:B$45,2,FALSE),"")</f>
        <v/>
      </c>
      <c r="Z101" s="90" t="str">
        <f t="shared" si="16"/>
        <v/>
      </c>
      <c r="AA101" s="100" t="str">
        <f t="shared" si="17"/>
        <v/>
      </c>
      <c r="AB101" s="100" t="str">
        <f>IF(L101&lt;&gt;0,IF(R101="Yes",IF(#REF!="","P",""),""),"")</f>
        <v/>
      </c>
      <c r="AC101" s="100" t="str">
        <f t="shared" si="18"/>
        <v/>
      </c>
      <c r="AD101" s="100" t="str">
        <f t="shared" si="19"/>
        <v/>
      </c>
      <c r="AE101" s="100" t="str">
        <f t="shared" si="20"/>
        <v/>
      </c>
      <c r="BN101" s="73" t="str">
        <f t="shared" si="21"/>
        <v/>
      </c>
      <c r="BO101" s="73" t="str">
        <f t="shared" si="22"/>
        <v/>
      </c>
      <c r="BP101" s="73" t="str">
        <f t="shared" si="23"/>
        <v/>
      </c>
      <c r="BQ101" s="73" t="str">
        <f t="shared" si="24"/>
        <v/>
      </c>
      <c r="BT101" s="73" t="str">
        <f t="shared" si="25"/>
        <v/>
      </c>
      <c r="CX101" s="42" t="str">
        <f t="shared" si="28"/>
        <v/>
      </c>
    </row>
    <row r="102" spans="1:102" ht="20.100000000000001" customHeight="1" x14ac:dyDescent="0.3">
      <c r="A102" s="90">
        <f>ROW()</f>
        <v>102</v>
      </c>
      <c r="B102" s="139" t="str">
        <f t="shared" si="26"/>
        <v/>
      </c>
      <c r="C102" s="139" t="str">
        <f t="shared" si="15"/>
        <v/>
      </c>
      <c r="D102" s="139" t="str">
        <f>IF(C102="","",COUNTIFS(C$11:C102,"&gt;0"))</f>
        <v/>
      </c>
      <c r="E102" s="57"/>
      <c r="F102" s="58"/>
      <c r="G102" s="58"/>
      <c r="H102" s="57"/>
      <c r="I102" s="180"/>
      <c r="J102" s="68"/>
      <c r="K102" s="277"/>
      <c r="L102" s="275">
        <v>0</v>
      </c>
      <c r="M102" s="183" t="str">
        <f>IFERROR(VLOOKUP(J102,Lists!J$4:K$723,2,FALSE),"")</f>
        <v/>
      </c>
      <c r="N102" s="70" t="str">
        <f>IFERROR(VLOOKUP(J102,Lists!J$4:L$723,3,FALSE),"")</f>
        <v/>
      </c>
      <c r="O102" s="71" t="str">
        <f t="shared" si="27"/>
        <v/>
      </c>
      <c r="P102" s="66"/>
      <c r="Q102" s="181"/>
      <c r="R102" s="94"/>
      <c r="S102" s="102"/>
      <c r="T102" s="103"/>
      <c r="U102" s="94"/>
      <c r="V102" s="104"/>
      <c r="W102" s="114"/>
      <c r="X102" s="85" t="str">
        <f>IFERROR(VLOOKUP(I102,Lists!A$4:B$11,2,FALSE),"")</f>
        <v/>
      </c>
      <c r="Y102" s="85" t="str">
        <f>IFERROR(VLOOKUP(#REF!,Lists!A$12:B$45,2,FALSE),"")</f>
        <v/>
      </c>
      <c r="Z102" s="90" t="str">
        <f t="shared" si="16"/>
        <v/>
      </c>
      <c r="AA102" s="100" t="str">
        <f t="shared" si="17"/>
        <v/>
      </c>
      <c r="AB102" s="100" t="str">
        <f>IF(L102&lt;&gt;0,IF(R102="Yes",IF(#REF!="","P",""),""),"")</f>
        <v/>
      </c>
      <c r="AC102" s="100" t="str">
        <f t="shared" si="18"/>
        <v/>
      </c>
      <c r="AD102" s="100" t="str">
        <f t="shared" si="19"/>
        <v/>
      </c>
      <c r="AE102" s="100" t="str">
        <f t="shared" si="20"/>
        <v/>
      </c>
      <c r="BN102" s="73" t="str">
        <f t="shared" si="21"/>
        <v/>
      </c>
      <c r="BO102" s="73" t="str">
        <f t="shared" si="22"/>
        <v/>
      </c>
      <c r="BP102" s="73" t="str">
        <f t="shared" si="23"/>
        <v/>
      </c>
      <c r="BQ102" s="73" t="str">
        <f t="shared" si="24"/>
        <v/>
      </c>
      <c r="BT102" s="73" t="str">
        <f t="shared" si="25"/>
        <v/>
      </c>
      <c r="CX102" s="42" t="str">
        <f t="shared" si="28"/>
        <v/>
      </c>
    </row>
    <row r="103" spans="1:102" ht="20.100000000000001" customHeight="1" x14ac:dyDescent="0.3">
      <c r="A103" s="90">
        <f>ROW()</f>
        <v>103</v>
      </c>
      <c r="B103" s="139" t="str">
        <f t="shared" si="26"/>
        <v/>
      </c>
      <c r="C103" s="139" t="str">
        <f t="shared" si="15"/>
        <v/>
      </c>
      <c r="D103" s="139" t="str">
        <f>IF(C103="","",COUNTIFS(C$11:C103,"&gt;0"))</f>
        <v/>
      </c>
      <c r="E103" s="57"/>
      <c r="F103" s="58"/>
      <c r="G103" s="58"/>
      <c r="H103" s="57"/>
      <c r="I103" s="180"/>
      <c r="J103" s="68"/>
      <c r="K103" s="277"/>
      <c r="L103" s="275">
        <v>0</v>
      </c>
      <c r="M103" s="183" t="str">
        <f>IFERROR(VLOOKUP(J103,Lists!J$4:K$723,2,FALSE),"")</f>
        <v/>
      </c>
      <c r="N103" s="70" t="str">
        <f>IFERROR(VLOOKUP(J103,Lists!J$4:L$723,3,FALSE),"")</f>
        <v/>
      </c>
      <c r="O103" s="71" t="str">
        <f t="shared" si="27"/>
        <v/>
      </c>
      <c r="P103" s="66"/>
      <c r="Q103" s="181"/>
      <c r="R103" s="94"/>
      <c r="S103" s="102"/>
      <c r="T103" s="103"/>
      <c r="U103" s="94"/>
      <c r="V103" s="104"/>
      <c r="W103" s="114"/>
      <c r="X103" s="85" t="str">
        <f>IFERROR(VLOOKUP(I103,Lists!A$4:B$11,2,FALSE),"")</f>
        <v/>
      </c>
      <c r="Y103" s="85" t="str">
        <f>IFERROR(VLOOKUP(#REF!,Lists!A$12:B$45,2,FALSE),"")</f>
        <v/>
      </c>
      <c r="Z103" s="90" t="str">
        <f t="shared" si="16"/>
        <v/>
      </c>
      <c r="AA103" s="100" t="str">
        <f t="shared" si="17"/>
        <v/>
      </c>
      <c r="AB103" s="100" t="str">
        <f>IF(L103&lt;&gt;0,IF(R103="Yes",IF(#REF!="","P",""),""),"")</f>
        <v/>
      </c>
      <c r="AC103" s="100" t="str">
        <f t="shared" si="18"/>
        <v/>
      </c>
      <c r="AD103" s="100" t="str">
        <f t="shared" si="19"/>
        <v/>
      </c>
      <c r="AE103" s="100" t="str">
        <f t="shared" si="20"/>
        <v/>
      </c>
      <c r="BN103" s="73" t="str">
        <f t="shared" si="21"/>
        <v/>
      </c>
      <c r="BO103" s="73" t="str">
        <f t="shared" si="22"/>
        <v/>
      </c>
      <c r="BP103" s="73" t="str">
        <f t="shared" si="23"/>
        <v/>
      </c>
      <c r="BQ103" s="73" t="str">
        <f t="shared" si="24"/>
        <v/>
      </c>
      <c r="BT103" s="73" t="str">
        <f t="shared" si="25"/>
        <v/>
      </c>
      <c r="CX103" s="42" t="str">
        <f t="shared" si="28"/>
        <v/>
      </c>
    </row>
    <row r="104" spans="1:102" ht="20.100000000000001" customHeight="1" x14ac:dyDescent="0.3">
      <c r="A104" s="90">
        <f>ROW()</f>
        <v>104</v>
      </c>
      <c r="B104" s="139" t="str">
        <f t="shared" si="26"/>
        <v/>
      </c>
      <c r="C104" s="139" t="str">
        <f t="shared" si="15"/>
        <v/>
      </c>
      <c r="D104" s="139" t="str">
        <f>IF(C104="","",COUNTIFS(C$11:C104,"&gt;0"))</f>
        <v/>
      </c>
      <c r="E104" s="57"/>
      <c r="F104" s="58"/>
      <c r="G104" s="58"/>
      <c r="H104" s="57"/>
      <c r="I104" s="180"/>
      <c r="J104" s="68"/>
      <c r="K104" s="277"/>
      <c r="L104" s="275">
        <v>0</v>
      </c>
      <c r="M104" s="183" t="str">
        <f>IFERROR(VLOOKUP(J104,Lists!J$4:K$723,2,FALSE),"")</f>
        <v/>
      </c>
      <c r="N104" s="70" t="str">
        <f>IFERROR(VLOOKUP(J104,Lists!J$4:L$723,3,FALSE),"")</f>
        <v/>
      </c>
      <c r="O104" s="71" t="str">
        <f t="shared" si="27"/>
        <v/>
      </c>
      <c r="P104" s="66"/>
      <c r="Q104" s="181"/>
      <c r="R104" s="94"/>
      <c r="S104" s="102"/>
      <c r="T104" s="103"/>
      <c r="U104" s="94"/>
      <c r="V104" s="104"/>
      <c r="W104" s="114"/>
      <c r="X104" s="85" t="str">
        <f>IFERROR(VLOOKUP(I104,Lists!A$4:B$11,2,FALSE),"")</f>
        <v/>
      </c>
      <c r="Y104" s="85" t="str">
        <f>IFERROR(VLOOKUP(#REF!,Lists!A$12:B$45,2,FALSE),"")</f>
        <v/>
      </c>
      <c r="Z104" s="90" t="str">
        <f t="shared" si="16"/>
        <v/>
      </c>
      <c r="AA104" s="100" t="str">
        <f t="shared" si="17"/>
        <v/>
      </c>
      <c r="AB104" s="100" t="str">
        <f>IF(L104&lt;&gt;0,IF(R104="Yes",IF(#REF!="","P",""),""),"")</f>
        <v/>
      </c>
      <c r="AC104" s="100" t="str">
        <f t="shared" si="18"/>
        <v/>
      </c>
      <c r="AD104" s="100" t="str">
        <f t="shared" si="19"/>
        <v/>
      </c>
      <c r="AE104" s="100" t="str">
        <f t="shared" si="20"/>
        <v/>
      </c>
      <c r="BN104" s="73" t="str">
        <f t="shared" si="21"/>
        <v/>
      </c>
      <c r="BO104" s="73" t="str">
        <f t="shared" si="22"/>
        <v/>
      </c>
      <c r="BP104" s="73" t="str">
        <f t="shared" si="23"/>
        <v/>
      </c>
      <c r="BQ104" s="73" t="str">
        <f t="shared" si="24"/>
        <v/>
      </c>
      <c r="BT104" s="73" t="str">
        <f t="shared" si="25"/>
        <v/>
      </c>
      <c r="CX104" s="42" t="str">
        <f t="shared" si="28"/>
        <v/>
      </c>
    </row>
    <row r="105" spans="1:102" ht="20.100000000000001" customHeight="1" x14ac:dyDescent="0.3">
      <c r="A105" s="90">
        <f>ROW()</f>
        <v>105</v>
      </c>
      <c r="B105" s="139" t="str">
        <f t="shared" si="26"/>
        <v/>
      </c>
      <c r="C105" s="139" t="str">
        <f t="shared" si="15"/>
        <v/>
      </c>
      <c r="D105" s="139" t="str">
        <f>IF(C105="","",COUNTIFS(C$11:C105,"&gt;0"))</f>
        <v/>
      </c>
      <c r="E105" s="57"/>
      <c r="F105" s="58"/>
      <c r="G105" s="58"/>
      <c r="H105" s="57"/>
      <c r="I105" s="180"/>
      <c r="J105" s="68"/>
      <c r="K105" s="277"/>
      <c r="L105" s="275">
        <v>0</v>
      </c>
      <c r="M105" s="183" t="str">
        <f>IFERROR(VLOOKUP(J105,Lists!J$4:K$723,2,FALSE),"")</f>
        <v/>
      </c>
      <c r="N105" s="70" t="str">
        <f>IFERROR(VLOOKUP(J105,Lists!J$4:L$723,3,FALSE),"")</f>
        <v/>
      </c>
      <c r="O105" s="71" t="str">
        <f t="shared" si="27"/>
        <v/>
      </c>
      <c r="P105" s="66"/>
      <c r="Q105" s="181"/>
      <c r="R105" s="94"/>
      <c r="S105" s="102"/>
      <c r="T105" s="103"/>
      <c r="U105" s="94"/>
      <c r="V105" s="104"/>
      <c r="W105" s="114"/>
      <c r="X105" s="85" t="str">
        <f>IFERROR(VLOOKUP(I105,Lists!A$4:B$11,2,FALSE),"")</f>
        <v/>
      </c>
      <c r="Y105" s="85" t="str">
        <f>IFERROR(VLOOKUP(#REF!,Lists!A$12:B$45,2,FALSE),"")</f>
        <v/>
      </c>
      <c r="Z105" s="90" t="str">
        <f t="shared" si="16"/>
        <v/>
      </c>
      <c r="AA105" s="100" t="str">
        <f t="shared" si="17"/>
        <v/>
      </c>
      <c r="AB105" s="100" t="str">
        <f>IF(L105&lt;&gt;0,IF(R105="Yes",IF(#REF!="","P",""),""),"")</f>
        <v/>
      </c>
      <c r="AC105" s="100" t="str">
        <f t="shared" si="18"/>
        <v/>
      </c>
      <c r="AD105" s="100" t="str">
        <f t="shared" si="19"/>
        <v/>
      </c>
      <c r="AE105" s="100" t="str">
        <f t="shared" si="20"/>
        <v/>
      </c>
      <c r="BN105" s="73" t="str">
        <f t="shared" si="21"/>
        <v/>
      </c>
      <c r="BO105" s="73" t="str">
        <f t="shared" si="22"/>
        <v/>
      </c>
      <c r="BP105" s="73" t="str">
        <f t="shared" si="23"/>
        <v/>
      </c>
      <c r="BQ105" s="73" t="str">
        <f t="shared" si="24"/>
        <v/>
      </c>
      <c r="BT105" s="73" t="str">
        <f t="shared" si="25"/>
        <v/>
      </c>
      <c r="CX105" s="42" t="str">
        <f t="shared" si="28"/>
        <v/>
      </c>
    </row>
    <row r="106" spans="1:102" ht="20.100000000000001" customHeight="1" x14ac:dyDescent="0.3">
      <c r="A106" s="90">
        <f>ROW()</f>
        <v>106</v>
      </c>
      <c r="B106" s="139" t="str">
        <f t="shared" si="26"/>
        <v/>
      </c>
      <c r="C106" s="139" t="str">
        <f t="shared" si="15"/>
        <v/>
      </c>
      <c r="D106" s="139" t="str">
        <f>IF(C106="","",COUNTIFS(C$11:C106,"&gt;0"))</f>
        <v/>
      </c>
      <c r="E106" s="57"/>
      <c r="F106" s="58"/>
      <c r="G106" s="58"/>
      <c r="H106" s="57"/>
      <c r="I106" s="180"/>
      <c r="J106" s="68"/>
      <c r="K106" s="277"/>
      <c r="L106" s="275">
        <v>0</v>
      </c>
      <c r="M106" s="183" t="str">
        <f>IFERROR(VLOOKUP(J106,Lists!J$4:K$723,2,FALSE),"")</f>
        <v/>
      </c>
      <c r="N106" s="70" t="str">
        <f>IFERROR(VLOOKUP(J106,Lists!J$4:L$723,3,FALSE),"")</f>
        <v/>
      </c>
      <c r="O106" s="71" t="str">
        <f t="shared" si="27"/>
        <v/>
      </c>
      <c r="P106" s="66"/>
      <c r="Q106" s="181"/>
      <c r="R106" s="94"/>
      <c r="S106" s="102"/>
      <c r="T106" s="103"/>
      <c r="U106" s="94"/>
      <c r="V106" s="104"/>
      <c r="W106" s="114"/>
      <c r="X106" s="85" t="str">
        <f>IFERROR(VLOOKUP(I106,Lists!A$4:B$11,2,FALSE),"")</f>
        <v/>
      </c>
      <c r="Y106" s="85" t="str">
        <f>IFERROR(VLOOKUP(#REF!,Lists!A$12:B$45,2,FALSE),"")</f>
        <v/>
      </c>
      <c r="Z106" s="90" t="str">
        <f t="shared" si="16"/>
        <v/>
      </c>
      <c r="AA106" s="100" t="str">
        <f t="shared" si="17"/>
        <v/>
      </c>
      <c r="AB106" s="100" t="str">
        <f>IF(L106&lt;&gt;0,IF(R106="Yes",IF(#REF!="","P",""),""),"")</f>
        <v/>
      </c>
      <c r="AC106" s="100" t="str">
        <f t="shared" si="18"/>
        <v/>
      </c>
      <c r="AD106" s="100" t="str">
        <f t="shared" si="19"/>
        <v/>
      </c>
      <c r="AE106" s="100" t="str">
        <f t="shared" si="20"/>
        <v/>
      </c>
      <c r="BN106" s="73" t="str">
        <f t="shared" si="21"/>
        <v/>
      </c>
      <c r="BO106" s="73" t="str">
        <f t="shared" si="22"/>
        <v/>
      </c>
      <c r="BP106" s="73" t="str">
        <f t="shared" si="23"/>
        <v/>
      </c>
      <c r="BQ106" s="73" t="str">
        <f t="shared" si="24"/>
        <v/>
      </c>
      <c r="BT106" s="73" t="str">
        <f t="shared" si="25"/>
        <v/>
      </c>
      <c r="CX106" s="42" t="str">
        <f t="shared" si="28"/>
        <v/>
      </c>
    </row>
    <row r="107" spans="1:102" ht="20.100000000000001" customHeight="1" x14ac:dyDescent="0.3">
      <c r="A107" s="90">
        <f>ROW()</f>
        <v>107</v>
      </c>
      <c r="B107" s="139" t="str">
        <f t="shared" si="26"/>
        <v/>
      </c>
      <c r="C107" s="139" t="str">
        <f t="shared" si="15"/>
        <v/>
      </c>
      <c r="D107" s="139" t="str">
        <f>IF(C107="","",COUNTIFS(C$11:C107,"&gt;0"))</f>
        <v/>
      </c>
      <c r="E107" s="57"/>
      <c r="F107" s="58"/>
      <c r="G107" s="58"/>
      <c r="H107" s="57"/>
      <c r="I107" s="180"/>
      <c r="J107" s="68"/>
      <c r="K107" s="277"/>
      <c r="L107" s="275">
        <v>0</v>
      </c>
      <c r="M107" s="183" t="str">
        <f>IFERROR(VLOOKUP(J107,Lists!J$4:K$723,2,FALSE),"")</f>
        <v/>
      </c>
      <c r="N107" s="70" t="str">
        <f>IFERROR(VLOOKUP(J107,Lists!J$4:L$723,3,FALSE),"")</f>
        <v/>
      </c>
      <c r="O107" s="71" t="str">
        <f t="shared" si="27"/>
        <v/>
      </c>
      <c r="P107" s="66"/>
      <c r="Q107" s="181"/>
      <c r="R107" s="94"/>
      <c r="S107" s="102"/>
      <c r="T107" s="103"/>
      <c r="U107" s="94"/>
      <c r="V107" s="104"/>
      <c r="W107" s="114"/>
      <c r="X107" s="85" t="str">
        <f>IFERROR(VLOOKUP(I107,Lists!A$4:B$11,2,FALSE),"")</f>
        <v/>
      </c>
      <c r="Y107" s="85" t="str">
        <f>IFERROR(VLOOKUP(#REF!,Lists!A$12:B$45,2,FALSE),"")</f>
        <v/>
      </c>
      <c r="Z107" s="90" t="str">
        <f t="shared" si="16"/>
        <v/>
      </c>
      <c r="AA107" s="100" t="str">
        <f t="shared" si="17"/>
        <v/>
      </c>
      <c r="AB107" s="100" t="str">
        <f>IF(L107&lt;&gt;0,IF(R107="Yes",IF(#REF!="","P",""),""),"")</f>
        <v/>
      </c>
      <c r="AC107" s="100" t="str">
        <f t="shared" si="18"/>
        <v/>
      </c>
      <c r="AD107" s="100" t="str">
        <f t="shared" si="19"/>
        <v/>
      </c>
      <c r="AE107" s="100" t="str">
        <f t="shared" si="20"/>
        <v/>
      </c>
      <c r="BN107" s="73" t="str">
        <f t="shared" si="21"/>
        <v/>
      </c>
      <c r="BO107" s="73" t="str">
        <f t="shared" si="22"/>
        <v/>
      </c>
      <c r="BP107" s="73" t="str">
        <f t="shared" si="23"/>
        <v/>
      </c>
      <c r="BQ107" s="73" t="str">
        <f t="shared" si="24"/>
        <v/>
      </c>
      <c r="BT107" s="73" t="str">
        <f t="shared" si="25"/>
        <v/>
      </c>
      <c r="CX107" s="42" t="str">
        <f t="shared" si="28"/>
        <v/>
      </c>
    </row>
    <row r="108" spans="1:102" ht="20.100000000000001" customHeight="1" x14ac:dyDescent="0.3">
      <c r="A108" s="90">
        <f>ROW()</f>
        <v>108</v>
      </c>
      <c r="B108" s="139" t="str">
        <f t="shared" si="26"/>
        <v/>
      </c>
      <c r="C108" s="139" t="str">
        <f t="shared" si="15"/>
        <v/>
      </c>
      <c r="D108" s="139" t="str">
        <f>IF(C108="","",COUNTIFS(C$11:C108,"&gt;0"))</f>
        <v/>
      </c>
      <c r="E108" s="57"/>
      <c r="F108" s="58"/>
      <c r="G108" s="58"/>
      <c r="H108" s="57"/>
      <c r="I108" s="180"/>
      <c r="J108" s="68"/>
      <c r="K108" s="277"/>
      <c r="L108" s="275">
        <v>0</v>
      </c>
      <c r="M108" s="183" t="str">
        <f>IFERROR(VLOOKUP(J108,Lists!J$4:K$723,2,FALSE),"")</f>
        <v/>
      </c>
      <c r="N108" s="70" t="str">
        <f>IFERROR(VLOOKUP(J108,Lists!J$4:L$723,3,FALSE),"")</f>
        <v/>
      </c>
      <c r="O108" s="71" t="str">
        <f t="shared" si="27"/>
        <v/>
      </c>
      <c r="P108" s="66"/>
      <c r="Q108" s="181"/>
      <c r="R108" s="94"/>
      <c r="S108" s="102"/>
      <c r="T108" s="103"/>
      <c r="U108" s="94"/>
      <c r="V108" s="104"/>
      <c r="W108" s="114"/>
      <c r="X108" s="85" t="str">
        <f>IFERROR(VLOOKUP(I108,Lists!A$4:B$11,2,FALSE),"")</f>
        <v/>
      </c>
      <c r="Y108" s="85" t="str">
        <f>IFERROR(VLOOKUP(#REF!,Lists!A$12:B$45,2,FALSE),"")</f>
        <v/>
      </c>
      <c r="Z108" s="90" t="str">
        <f t="shared" si="16"/>
        <v/>
      </c>
      <c r="AA108" s="100" t="str">
        <f t="shared" si="17"/>
        <v/>
      </c>
      <c r="AB108" s="100" t="str">
        <f>IF(L108&lt;&gt;0,IF(R108="Yes",IF(#REF!="","P",""),""),"")</f>
        <v/>
      </c>
      <c r="AC108" s="100" t="str">
        <f t="shared" si="18"/>
        <v/>
      </c>
      <c r="AD108" s="100" t="str">
        <f t="shared" si="19"/>
        <v/>
      </c>
      <c r="AE108" s="100" t="str">
        <f t="shared" si="20"/>
        <v/>
      </c>
      <c r="BN108" s="73" t="str">
        <f t="shared" si="21"/>
        <v/>
      </c>
      <c r="BO108" s="73" t="str">
        <f t="shared" si="22"/>
        <v/>
      </c>
      <c r="BP108" s="73" t="str">
        <f t="shared" si="23"/>
        <v/>
      </c>
      <c r="BQ108" s="73" t="str">
        <f t="shared" si="24"/>
        <v/>
      </c>
      <c r="BT108" s="73" t="str">
        <f t="shared" si="25"/>
        <v/>
      </c>
      <c r="CX108" s="42" t="str">
        <f t="shared" si="28"/>
        <v/>
      </c>
    </row>
    <row r="109" spans="1:102" ht="20.100000000000001" customHeight="1" x14ac:dyDescent="0.3">
      <c r="A109" s="90">
        <f>ROW()</f>
        <v>109</v>
      </c>
      <c r="B109" s="139" t="str">
        <f t="shared" si="26"/>
        <v/>
      </c>
      <c r="C109" s="139" t="str">
        <f t="shared" si="15"/>
        <v/>
      </c>
      <c r="D109" s="139" t="str">
        <f>IF(C109="","",COUNTIFS(C$11:C109,"&gt;0"))</f>
        <v/>
      </c>
      <c r="E109" s="57"/>
      <c r="F109" s="58"/>
      <c r="G109" s="58"/>
      <c r="H109" s="57"/>
      <c r="I109" s="180"/>
      <c r="J109" s="68"/>
      <c r="K109" s="277"/>
      <c r="L109" s="275">
        <v>0</v>
      </c>
      <c r="M109" s="183" t="str">
        <f>IFERROR(VLOOKUP(J109,Lists!J$4:K$723,2,FALSE),"")</f>
        <v/>
      </c>
      <c r="N109" s="70" t="str">
        <f>IFERROR(VLOOKUP(J109,Lists!J$4:L$723,3,FALSE),"")</f>
        <v/>
      </c>
      <c r="O109" s="71" t="str">
        <f t="shared" si="27"/>
        <v/>
      </c>
      <c r="P109" s="66"/>
      <c r="Q109" s="181"/>
      <c r="R109" s="94"/>
      <c r="S109" s="102"/>
      <c r="T109" s="103"/>
      <c r="U109" s="94"/>
      <c r="V109" s="104"/>
      <c r="W109" s="114"/>
      <c r="X109" s="85" t="str">
        <f>IFERROR(VLOOKUP(I109,Lists!A$4:B$11,2,FALSE),"")</f>
        <v/>
      </c>
      <c r="Y109" s="85" t="str">
        <f>IFERROR(VLOOKUP(#REF!,Lists!A$12:B$45,2,FALSE),"")</f>
        <v/>
      </c>
      <c r="Z109" s="90" t="str">
        <f t="shared" si="16"/>
        <v/>
      </c>
      <c r="AA109" s="100" t="str">
        <f t="shared" si="17"/>
        <v/>
      </c>
      <c r="AB109" s="100" t="str">
        <f>IF(L109&lt;&gt;0,IF(R109="Yes",IF(#REF!="","P",""),""),"")</f>
        <v/>
      </c>
      <c r="AC109" s="100" t="str">
        <f t="shared" si="18"/>
        <v/>
      </c>
      <c r="AD109" s="100" t="str">
        <f t="shared" si="19"/>
        <v/>
      </c>
      <c r="AE109" s="100" t="str">
        <f t="shared" si="20"/>
        <v/>
      </c>
      <c r="BN109" s="73" t="str">
        <f t="shared" si="21"/>
        <v/>
      </c>
      <c r="BO109" s="73" t="str">
        <f t="shared" si="22"/>
        <v/>
      </c>
      <c r="BP109" s="73" t="str">
        <f t="shared" si="23"/>
        <v/>
      </c>
      <c r="BQ109" s="73" t="str">
        <f t="shared" si="24"/>
        <v/>
      </c>
      <c r="BT109" s="73" t="str">
        <f t="shared" si="25"/>
        <v/>
      </c>
      <c r="CX109" s="42" t="str">
        <f t="shared" si="28"/>
        <v/>
      </c>
    </row>
    <row r="110" spans="1:102" ht="20.100000000000001" customHeight="1" x14ac:dyDescent="0.3">
      <c r="A110" s="90">
        <f>ROW()</f>
        <v>110</v>
      </c>
      <c r="B110" s="139" t="str">
        <f t="shared" si="26"/>
        <v/>
      </c>
      <c r="C110" s="139" t="str">
        <f t="shared" si="15"/>
        <v/>
      </c>
      <c r="D110" s="139" t="str">
        <f>IF(C110="","",COUNTIFS(C$11:C110,"&gt;0"))</f>
        <v/>
      </c>
      <c r="E110" s="57"/>
      <c r="F110" s="58"/>
      <c r="G110" s="58"/>
      <c r="H110" s="57"/>
      <c r="I110" s="180"/>
      <c r="J110" s="68"/>
      <c r="K110" s="277"/>
      <c r="L110" s="275">
        <v>0</v>
      </c>
      <c r="M110" s="183" t="str">
        <f>IFERROR(VLOOKUP(J110,Lists!J$4:K$723,2,FALSE),"")</f>
        <v/>
      </c>
      <c r="N110" s="70" t="str">
        <f>IFERROR(VLOOKUP(J110,Lists!J$4:L$723,3,FALSE),"")</f>
        <v/>
      </c>
      <c r="O110" s="71" t="str">
        <f t="shared" si="27"/>
        <v/>
      </c>
      <c r="P110" s="66"/>
      <c r="Q110" s="181"/>
      <c r="R110" s="94"/>
      <c r="S110" s="102"/>
      <c r="T110" s="103"/>
      <c r="U110" s="94"/>
      <c r="V110" s="104"/>
      <c r="W110" s="114"/>
      <c r="X110" s="85" t="str">
        <f>IFERROR(VLOOKUP(I110,Lists!A$4:B$11,2,FALSE),"")</f>
        <v/>
      </c>
      <c r="Y110" s="85" t="str">
        <f>IFERROR(VLOOKUP(#REF!,Lists!A$12:B$45,2,FALSE),"")</f>
        <v/>
      </c>
      <c r="Z110" s="90" t="str">
        <f t="shared" si="16"/>
        <v/>
      </c>
      <c r="AA110" s="100" t="str">
        <f t="shared" si="17"/>
        <v/>
      </c>
      <c r="AB110" s="100" t="str">
        <f>IF(L110&lt;&gt;0,IF(R110="Yes",IF(#REF!="","P",""),""),"")</f>
        <v/>
      </c>
      <c r="AC110" s="100" t="str">
        <f t="shared" si="18"/>
        <v/>
      </c>
      <c r="AD110" s="100" t="str">
        <f t="shared" si="19"/>
        <v/>
      </c>
      <c r="AE110" s="100" t="str">
        <f t="shared" si="20"/>
        <v/>
      </c>
      <c r="BN110" s="73" t="str">
        <f t="shared" si="21"/>
        <v/>
      </c>
      <c r="BO110" s="73" t="str">
        <f t="shared" si="22"/>
        <v/>
      </c>
      <c r="BP110" s="73" t="str">
        <f t="shared" si="23"/>
        <v/>
      </c>
      <c r="BQ110" s="73" t="str">
        <f t="shared" si="24"/>
        <v/>
      </c>
      <c r="BT110" s="73" t="str">
        <f t="shared" si="25"/>
        <v/>
      </c>
      <c r="CX110" s="42" t="str">
        <f t="shared" si="28"/>
        <v/>
      </c>
    </row>
    <row r="111" spans="1:102" ht="20.100000000000001" customHeight="1" x14ac:dyDescent="0.3">
      <c r="A111" s="90">
        <f>ROW()</f>
        <v>111</v>
      </c>
      <c r="B111" s="139" t="str">
        <f t="shared" si="26"/>
        <v/>
      </c>
      <c r="C111" s="139" t="str">
        <f t="shared" si="15"/>
        <v/>
      </c>
      <c r="D111" s="139" t="str">
        <f>IF(C111="","",COUNTIFS(C$11:C111,"&gt;0"))</f>
        <v/>
      </c>
      <c r="E111" s="57"/>
      <c r="F111" s="58"/>
      <c r="G111" s="58"/>
      <c r="H111" s="57"/>
      <c r="I111" s="180"/>
      <c r="J111" s="68"/>
      <c r="K111" s="277"/>
      <c r="L111" s="275">
        <v>0</v>
      </c>
      <c r="M111" s="183" t="str">
        <f>IFERROR(VLOOKUP(J111,Lists!J$4:K$723,2,FALSE),"")</f>
        <v/>
      </c>
      <c r="N111" s="70" t="str">
        <f>IFERROR(VLOOKUP(J111,Lists!J$4:L$723,3,FALSE),"")</f>
        <v/>
      </c>
      <c r="O111" s="71" t="str">
        <f t="shared" si="27"/>
        <v/>
      </c>
      <c r="P111" s="66"/>
      <c r="Q111" s="181"/>
      <c r="R111" s="94"/>
      <c r="S111" s="102"/>
      <c r="T111" s="103"/>
      <c r="U111" s="94"/>
      <c r="V111" s="104"/>
      <c r="W111" s="114"/>
      <c r="X111" s="85" t="str">
        <f>IFERROR(VLOOKUP(I111,Lists!A$4:B$11,2,FALSE),"")</f>
        <v/>
      </c>
      <c r="Y111" s="85" t="str">
        <f>IFERROR(VLOOKUP(#REF!,Lists!A$12:B$45,2,FALSE),"")</f>
        <v/>
      </c>
      <c r="Z111" s="90" t="str">
        <f t="shared" si="16"/>
        <v/>
      </c>
      <c r="AA111" s="100" t="str">
        <f t="shared" si="17"/>
        <v/>
      </c>
      <c r="AB111" s="100" t="str">
        <f>IF(L111&lt;&gt;0,IF(R111="Yes",IF(#REF!="","P",""),""),"")</f>
        <v/>
      </c>
      <c r="AC111" s="100" t="str">
        <f t="shared" si="18"/>
        <v/>
      </c>
      <c r="AD111" s="100" t="str">
        <f t="shared" si="19"/>
        <v/>
      </c>
      <c r="AE111" s="100" t="str">
        <f t="shared" si="20"/>
        <v/>
      </c>
      <c r="BN111" s="73" t="str">
        <f t="shared" si="21"/>
        <v/>
      </c>
      <c r="BO111" s="73" t="str">
        <f t="shared" si="22"/>
        <v/>
      </c>
      <c r="BP111" s="73" t="str">
        <f t="shared" si="23"/>
        <v/>
      </c>
      <c r="BQ111" s="73" t="str">
        <f t="shared" si="24"/>
        <v/>
      </c>
      <c r="BT111" s="73" t="str">
        <f t="shared" si="25"/>
        <v/>
      </c>
      <c r="CX111" s="42" t="str">
        <f t="shared" si="28"/>
        <v/>
      </c>
    </row>
    <row r="112" spans="1:102" ht="20.100000000000001" customHeight="1" x14ac:dyDescent="0.3">
      <c r="A112" s="90">
        <f>ROW()</f>
        <v>112</v>
      </c>
      <c r="B112" s="139" t="str">
        <f t="shared" si="26"/>
        <v/>
      </c>
      <c r="C112" s="139" t="str">
        <f t="shared" si="15"/>
        <v/>
      </c>
      <c r="D112" s="139" t="str">
        <f>IF(C112="","",COUNTIFS(C$11:C112,"&gt;0"))</f>
        <v/>
      </c>
      <c r="E112" s="57"/>
      <c r="F112" s="58"/>
      <c r="G112" s="58"/>
      <c r="H112" s="57"/>
      <c r="I112" s="180"/>
      <c r="J112" s="68"/>
      <c r="K112" s="277"/>
      <c r="L112" s="275">
        <v>0</v>
      </c>
      <c r="M112" s="183" t="str">
        <f>IFERROR(VLOOKUP(J112,Lists!J$4:K$723,2,FALSE),"")</f>
        <v/>
      </c>
      <c r="N112" s="70" t="str">
        <f>IFERROR(VLOOKUP(J112,Lists!J$4:L$723,3,FALSE),"")</f>
        <v/>
      </c>
      <c r="O112" s="71" t="str">
        <f t="shared" si="27"/>
        <v/>
      </c>
      <c r="P112" s="66"/>
      <c r="Q112" s="181"/>
      <c r="R112" s="94"/>
      <c r="S112" s="102"/>
      <c r="T112" s="103"/>
      <c r="U112" s="94"/>
      <c r="V112" s="104"/>
      <c r="W112" s="114"/>
      <c r="X112" s="85" t="str">
        <f>IFERROR(VLOOKUP(I112,Lists!A$4:B$11,2,FALSE),"")</f>
        <v/>
      </c>
      <c r="Y112" s="85" t="str">
        <f>IFERROR(VLOOKUP(#REF!,Lists!A$12:B$45,2,FALSE),"")</f>
        <v/>
      </c>
      <c r="Z112" s="90" t="str">
        <f t="shared" si="16"/>
        <v/>
      </c>
      <c r="AA112" s="100" t="str">
        <f t="shared" si="17"/>
        <v/>
      </c>
      <c r="AB112" s="100" t="str">
        <f>IF(L112&lt;&gt;0,IF(R112="Yes",IF(#REF!="","P",""),""),"")</f>
        <v/>
      </c>
      <c r="AC112" s="100" t="str">
        <f t="shared" si="18"/>
        <v/>
      </c>
      <c r="AD112" s="100" t="str">
        <f t="shared" si="19"/>
        <v/>
      </c>
      <c r="AE112" s="100" t="str">
        <f t="shared" si="20"/>
        <v/>
      </c>
      <c r="BN112" s="73" t="str">
        <f t="shared" si="21"/>
        <v/>
      </c>
      <c r="BO112" s="73" t="str">
        <f t="shared" si="22"/>
        <v/>
      </c>
      <c r="BP112" s="73" t="str">
        <f t="shared" si="23"/>
        <v/>
      </c>
      <c r="BQ112" s="73" t="str">
        <f t="shared" si="24"/>
        <v/>
      </c>
      <c r="BT112" s="73" t="str">
        <f t="shared" si="25"/>
        <v/>
      </c>
      <c r="CX112" s="42" t="str">
        <f t="shared" si="28"/>
        <v/>
      </c>
    </row>
    <row r="113" spans="1:102" ht="20.100000000000001" customHeight="1" x14ac:dyDescent="0.3">
      <c r="A113" s="90">
        <f>ROW()</f>
        <v>113</v>
      </c>
      <c r="B113" s="139" t="str">
        <f t="shared" si="26"/>
        <v/>
      </c>
      <c r="C113" s="139" t="str">
        <f t="shared" si="15"/>
        <v/>
      </c>
      <c r="D113" s="139" t="str">
        <f>IF(C113="","",COUNTIFS(C$11:C113,"&gt;0"))</f>
        <v/>
      </c>
      <c r="E113" s="57"/>
      <c r="F113" s="58"/>
      <c r="G113" s="58"/>
      <c r="H113" s="57"/>
      <c r="I113" s="180"/>
      <c r="J113" s="68"/>
      <c r="K113" s="277"/>
      <c r="L113" s="275">
        <v>0</v>
      </c>
      <c r="M113" s="183" t="str">
        <f>IFERROR(VLOOKUP(J113,Lists!J$4:K$723,2,FALSE),"")</f>
        <v/>
      </c>
      <c r="N113" s="70" t="str">
        <f>IFERROR(VLOOKUP(J113,Lists!J$4:L$723,3,FALSE),"")</f>
        <v/>
      </c>
      <c r="O113" s="71" t="str">
        <f t="shared" si="27"/>
        <v/>
      </c>
      <c r="P113" s="66"/>
      <c r="Q113" s="181"/>
      <c r="R113" s="94"/>
      <c r="S113" s="102"/>
      <c r="T113" s="103"/>
      <c r="U113" s="94"/>
      <c r="V113" s="104"/>
      <c r="W113" s="114"/>
      <c r="X113" s="85" t="str">
        <f>IFERROR(VLOOKUP(I113,Lists!A$4:B$11,2,FALSE),"")</f>
        <v/>
      </c>
      <c r="Y113" s="85" t="str">
        <f>IFERROR(VLOOKUP(#REF!,Lists!A$12:B$45,2,FALSE),"")</f>
        <v/>
      </c>
      <c r="Z113" s="90" t="str">
        <f t="shared" si="16"/>
        <v/>
      </c>
      <c r="AA113" s="100" t="str">
        <f t="shared" si="17"/>
        <v/>
      </c>
      <c r="AB113" s="100" t="str">
        <f>IF(L113&lt;&gt;0,IF(R113="Yes",IF(#REF!="","P",""),""),"")</f>
        <v/>
      </c>
      <c r="AC113" s="100" t="str">
        <f t="shared" si="18"/>
        <v/>
      </c>
      <c r="AD113" s="100" t="str">
        <f t="shared" si="19"/>
        <v/>
      </c>
      <c r="AE113" s="100" t="str">
        <f t="shared" si="20"/>
        <v/>
      </c>
      <c r="BN113" s="73" t="str">
        <f t="shared" si="21"/>
        <v/>
      </c>
      <c r="BO113" s="73" t="str">
        <f t="shared" si="22"/>
        <v/>
      </c>
      <c r="BP113" s="73" t="str">
        <f t="shared" si="23"/>
        <v/>
      </c>
      <c r="BQ113" s="73" t="str">
        <f t="shared" si="24"/>
        <v/>
      </c>
      <c r="BT113" s="73" t="str">
        <f t="shared" si="25"/>
        <v/>
      </c>
      <c r="CX113" s="42" t="str">
        <f t="shared" si="28"/>
        <v/>
      </c>
    </row>
    <row r="114" spans="1:102" ht="20.100000000000001" customHeight="1" x14ac:dyDescent="0.3">
      <c r="A114" s="90">
        <f>ROW()</f>
        <v>114</v>
      </c>
      <c r="B114" s="139" t="str">
        <f t="shared" si="26"/>
        <v/>
      </c>
      <c r="C114" s="139" t="str">
        <f t="shared" si="15"/>
        <v/>
      </c>
      <c r="D114" s="139" t="str">
        <f>IF(C114="","",COUNTIFS(C$11:C114,"&gt;0"))</f>
        <v/>
      </c>
      <c r="E114" s="57"/>
      <c r="F114" s="58"/>
      <c r="G114" s="58"/>
      <c r="H114" s="57"/>
      <c r="I114" s="180"/>
      <c r="J114" s="68"/>
      <c r="K114" s="277"/>
      <c r="L114" s="275">
        <v>0</v>
      </c>
      <c r="M114" s="183" t="str">
        <f>IFERROR(VLOOKUP(J114,Lists!J$4:K$723,2,FALSE),"")</f>
        <v/>
      </c>
      <c r="N114" s="70" t="str">
        <f>IFERROR(VLOOKUP(J114,Lists!J$4:L$723,3,FALSE),"")</f>
        <v/>
      </c>
      <c r="O114" s="71" t="str">
        <f t="shared" si="27"/>
        <v/>
      </c>
      <c r="P114" s="66"/>
      <c r="Q114" s="181"/>
      <c r="R114" s="94"/>
      <c r="S114" s="102"/>
      <c r="T114" s="103"/>
      <c r="U114" s="94"/>
      <c r="V114" s="104"/>
      <c r="W114" s="114"/>
      <c r="X114" s="85" t="str">
        <f>IFERROR(VLOOKUP(I114,Lists!A$4:B$11,2,FALSE),"")</f>
        <v/>
      </c>
      <c r="Y114" s="85" t="str">
        <f>IFERROR(VLOOKUP(#REF!,Lists!A$12:B$45,2,FALSE),"")</f>
        <v/>
      </c>
      <c r="Z114" s="90" t="str">
        <f t="shared" si="16"/>
        <v/>
      </c>
      <c r="AA114" s="100" t="str">
        <f t="shared" si="17"/>
        <v/>
      </c>
      <c r="AB114" s="100" t="str">
        <f>IF(L114&lt;&gt;0,IF(R114="Yes",IF(#REF!="","P",""),""),"")</f>
        <v/>
      </c>
      <c r="AC114" s="100" t="str">
        <f t="shared" si="18"/>
        <v/>
      </c>
      <c r="AD114" s="100" t="str">
        <f t="shared" si="19"/>
        <v/>
      </c>
      <c r="AE114" s="100" t="str">
        <f t="shared" si="20"/>
        <v/>
      </c>
      <c r="BN114" s="73" t="str">
        <f t="shared" si="21"/>
        <v/>
      </c>
      <c r="BO114" s="73" t="str">
        <f t="shared" si="22"/>
        <v/>
      </c>
      <c r="BP114" s="73" t="str">
        <f t="shared" si="23"/>
        <v/>
      </c>
      <c r="BQ114" s="73" t="str">
        <f t="shared" si="24"/>
        <v/>
      </c>
      <c r="BT114" s="73" t="str">
        <f t="shared" si="25"/>
        <v/>
      </c>
      <c r="CX114" s="42" t="str">
        <f t="shared" si="28"/>
        <v/>
      </c>
    </row>
    <row r="115" spans="1:102" ht="20.100000000000001" customHeight="1" x14ac:dyDescent="0.3">
      <c r="A115" s="90">
        <f>ROW()</f>
        <v>115</v>
      </c>
      <c r="B115" s="139" t="str">
        <f t="shared" si="26"/>
        <v/>
      </c>
      <c r="C115" s="139" t="str">
        <f t="shared" si="15"/>
        <v/>
      </c>
      <c r="D115" s="139" t="str">
        <f>IF(C115="","",COUNTIFS(C$11:C115,"&gt;0"))</f>
        <v/>
      </c>
      <c r="E115" s="57"/>
      <c r="F115" s="58"/>
      <c r="G115" s="58"/>
      <c r="H115" s="57"/>
      <c r="I115" s="180"/>
      <c r="J115" s="68"/>
      <c r="K115" s="277"/>
      <c r="L115" s="275">
        <v>0</v>
      </c>
      <c r="M115" s="183" t="str">
        <f>IFERROR(VLOOKUP(J115,Lists!J$4:K$723,2,FALSE),"")</f>
        <v/>
      </c>
      <c r="N115" s="70" t="str">
        <f>IFERROR(VLOOKUP(J115,Lists!J$4:L$723,3,FALSE),"")</f>
        <v/>
      </c>
      <c r="O115" s="71" t="str">
        <f t="shared" si="27"/>
        <v/>
      </c>
      <c r="P115" s="66"/>
      <c r="Q115" s="181"/>
      <c r="R115" s="94"/>
      <c r="S115" s="102"/>
      <c r="T115" s="103"/>
      <c r="U115" s="94"/>
      <c r="V115" s="104"/>
      <c r="W115" s="114"/>
      <c r="X115" s="85" t="str">
        <f>IFERROR(VLOOKUP(I115,Lists!A$4:B$11,2,FALSE),"")</f>
        <v/>
      </c>
      <c r="Y115" s="85" t="str">
        <f>IFERROR(VLOOKUP(#REF!,Lists!A$12:B$45,2,FALSE),"")</f>
        <v/>
      </c>
      <c r="Z115" s="90" t="str">
        <f t="shared" si="16"/>
        <v/>
      </c>
      <c r="AA115" s="100" t="str">
        <f t="shared" si="17"/>
        <v/>
      </c>
      <c r="AB115" s="100" t="str">
        <f>IF(L115&lt;&gt;0,IF(R115="Yes",IF(#REF!="","P",""),""),"")</f>
        <v/>
      </c>
      <c r="AC115" s="100" t="str">
        <f t="shared" si="18"/>
        <v/>
      </c>
      <c r="AD115" s="100" t="str">
        <f t="shared" si="19"/>
        <v/>
      </c>
      <c r="AE115" s="100" t="str">
        <f t="shared" si="20"/>
        <v/>
      </c>
      <c r="BN115" s="73" t="str">
        <f t="shared" si="21"/>
        <v/>
      </c>
      <c r="BO115" s="73" t="str">
        <f t="shared" si="22"/>
        <v/>
      </c>
      <c r="BP115" s="73" t="str">
        <f t="shared" si="23"/>
        <v/>
      </c>
      <c r="BQ115" s="73" t="str">
        <f t="shared" si="24"/>
        <v/>
      </c>
      <c r="BT115" s="73" t="str">
        <f t="shared" si="25"/>
        <v/>
      </c>
      <c r="CX115" s="42" t="str">
        <f t="shared" si="28"/>
        <v/>
      </c>
    </row>
    <row r="116" spans="1:102" ht="20.100000000000001" customHeight="1" x14ac:dyDescent="0.3">
      <c r="A116" s="90">
        <f>ROW()</f>
        <v>116</v>
      </c>
      <c r="B116" s="139" t="str">
        <f t="shared" si="26"/>
        <v/>
      </c>
      <c r="C116" s="139" t="str">
        <f t="shared" si="15"/>
        <v/>
      </c>
      <c r="D116" s="139" t="str">
        <f>IF(C116="","",COUNTIFS(C$11:C116,"&gt;0"))</f>
        <v/>
      </c>
      <c r="E116" s="57"/>
      <c r="F116" s="58"/>
      <c r="G116" s="58"/>
      <c r="H116" s="57"/>
      <c r="I116" s="180"/>
      <c r="J116" s="68"/>
      <c r="K116" s="277"/>
      <c r="L116" s="275">
        <v>0</v>
      </c>
      <c r="M116" s="183" t="str">
        <f>IFERROR(VLOOKUP(J116,Lists!J$4:K$723,2,FALSE),"")</f>
        <v/>
      </c>
      <c r="N116" s="70" t="str">
        <f>IFERROR(VLOOKUP(J116,Lists!J$4:L$723,3,FALSE),"")</f>
        <v/>
      </c>
      <c r="O116" s="71" t="str">
        <f t="shared" si="27"/>
        <v/>
      </c>
      <c r="P116" s="66"/>
      <c r="Q116" s="181"/>
      <c r="R116" s="94"/>
      <c r="S116" s="102"/>
      <c r="T116" s="103"/>
      <c r="U116" s="94"/>
      <c r="V116" s="104"/>
      <c r="W116" s="114"/>
      <c r="X116" s="85" t="str">
        <f>IFERROR(VLOOKUP(I116,Lists!A$4:B$11,2,FALSE),"")</f>
        <v/>
      </c>
      <c r="Y116" s="85" t="str">
        <f>IFERROR(VLOOKUP(#REF!,Lists!A$12:B$45,2,FALSE),"")</f>
        <v/>
      </c>
      <c r="Z116" s="90" t="str">
        <f t="shared" si="16"/>
        <v/>
      </c>
      <c r="AA116" s="100" t="str">
        <f t="shared" si="17"/>
        <v/>
      </c>
      <c r="AB116" s="100" t="str">
        <f>IF(L116&lt;&gt;0,IF(R116="Yes",IF(#REF!="","P",""),""),"")</f>
        <v/>
      </c>
      <c r="AC116" s="100" t="str">
        <f t="shared" si="18"/>
        <v/>
      </c>
      <c r="AD116" s="100" t="str">
        <f t="shared" si="19"/>
        <v/>
      </c>
      <c r="AE116" s="100" t="str">
        <f t="shared" si="20"/>
        <v/>
      </c>
      <c r="BN116" s="73" t="str">
        <f t="shared" si="21"/>
        <v/>
      </c>
      <c r="BO116" s="73" t="str">
        <f t="shared" si="22"/>
        <v/>
      </c>
      <c r="BP116" s="73" t="str">
        <f t="shared" si="23"/>
        <v/>
      </c>
      <c r="BQ116" s="73" t="str">
        <f t="shared" si="24"/>
        <v/>
      </c>
      <c r="BT116" s="73" t="str">
        <f t="shared" si="25"/>
        <v/>
      </c>
      <c r="CX116" s="42" t="str">
        <f t="shared" si="28"/>
        <v/>
      </c>
    </row>
    <row r="117" spans="1:102" ht="20.100000000000001" customHeight="1" x14ac:dyDescent="0.3">
      <c r="A117" s="90">
        <f>ROW()</f>
        <v>117</v>
      </c>
      <c r="B117" s="139" t="str">
        <f t="shared" si="26"/>
        <v/>
      </c>
      <c r="C117" s="139" t="str">
        <f t="shared" si="15"/>
        <v/>
      </c>
      <c r="D117" s="139" t="str">
        <f>IF(C117="","",COUNTIFS(C$11:C117,"&gt;0"))</f>
        <v/>
      </c>
      <c r="E117" s="57"/>
      <c r="F117" s="58"/>
      <c r="G117" s="58"/>
      <c r="H117" s="57"/>
      <c r="I117" s="180"/>
      <c r="J117" s="68"/>
      <c r="K117" s="277"/>
      <c r="L117" s="275">
        <v>0</v>
      </c>
      <c r="M117" s="183" t="str">
        <f>IFERROR(VLOOKUP(J117,Lists!J$4:K$723,2,FALSE),"")</f>
        <v/>
      </c>
      <c r="N117" s="70" t="str">
        <f>IFERROR(VLOOKUP(J117,Lists!J$4:L$723,3,FALSE),"")</f>
        <v/>
      </c>
      <c r="O117" s="71" t="str">
        <f t="shared" si="27"/>
        <v/>
      </c>
      <c r="P117" s="66"/>
      <c r="Q117" s="181"/>
      <c r="R117" s="94"/>
      <c r="S117" s="102"/>
      <c r="T117" s="103"/>
      <c r="U117" s="94"/>
      <c r="V117" s="104"/>
      <c r="W117" s="114"/>
      <c r="X117" s="85" t="str">
        <f>IFERROR(VLOOKUP(I117,Lists!A$4:B$11,2,FALSE),"")</f>
        <v/>
      </c>
      <c r="Y117" s="85" t="str">
        <f>IFERROR(VLOOKUP(#REF!,Lists!A$12:B$45,2,FALSE),"")</f>
        <v/>
      </c>
      <c r="Z117" s="90" t="str">
        <f t="shared" si="16"/>
        <v/>
      </c>
      <c r="AA117" s="100" t="str">
        <f t="shared" si="17"/>
        <v/>
      </c>
      <c r="AB117" s="100" t="str">
        <f>IF(L117&lt;&gt;0,IF(R117="Yes",IF(#REF!="","P",""),""),"")</f>
        <v/>
      </c>
      <c r="AC117" s="100" t="str">
        <f t="shared" si="18"/>
        <v/>
      </c>
      <c r="AD117" s="100" t="str">
        <f t="shared" si="19"/>
        <v/>
      </c>
      <c r="AE117" s="100" t="str">
        <f t="shared" si="20"/>
        <v/>
      </c>
      <c r="BN117" s="73" t="str">
        <f t="shared" si="21"/>
        <v/>
      </c>
      <c r="BO117" s="73" t="str">
        <f t="shared" si="22"/>
        <v/>
      </c>
      <c r="BP117" s="73" t="str">
        <f t="shared" si="23"/>
        <v/>
      </c>
      <c r="BQ117" s="73" t="str">
        <f t="shared" si="24"/>
        <v/>
      </c>
      <c r="BT117" s="73" t="str">
        <f t="shared" si="25"/>
        <v/>
      </c>
      <c r="CX117" s="42" t="str">
        <f t="shared" si="28"/>
        <v/>
      </c>
    </row>
    <row r="118" spans="1:102" ht="20.100000000000001" customHeight="1" x14ac:dyDescent="0.3">
      <c r="A118" s="90">
        <f>ROW()</f>
        <v>118</v>
      </c>
      <c r="B118" s="139" t="str">
        <f t="shared" si="26"/>
        <v/>
      </c>
      <c r="C118" s="139" t="str">
        <f t="shared" si="15"/>
        <v/>
      </c>
      <c r="D118" s="139" t="str">
        <f>IF(C118="","",COUNTIFS(C$11:C118,"&gt;0"))</f>
        <v/>
      </c>
      <c r="E118" s="57"/>
      <c r="F118" s="58"/>
      <c r="G118" s="58"/>
      <c r="H118" s="57"/>
      <c r="I118" s="180"/>
      <c r="J118" s="68"/>
      <c r="K118" s="277"/>
      <c r="L118" s="275">
        <v>0</v>
      </c>
      <c r="M118" s="183" t="str">
        <f>IFERROR(VLOOKUP(J118,Lists!J$4:K$723,2,FALSE),"")</f>
        <v/>
      </c>
      <c r="N118" s="70" t="str">
        <f>IFERROR(VLOOKUP(J118,Lists!J$4:L$723,3,FALSE),"")</f>
        <v/>
      </c>
      <c r="O118" s="71" t="str">
        <f t="shared" si="27"/>
        <v/>
      </c>
      <c r="P118" s="66"/>
      <c r="Q118" s="181"/>
      <c r="R118" s="94"/>
      <c r="S118" s="102"/>
      <c r="T118" s="103"/>
      <c r="U118" s="94"/>
      <c r="V118" s="104"/>
      <c r="W118" s="114"/>
      <c r="X118" s="85" t="str">
        <f>IFERROR(VLOOKUP(I118,Lists!A$4:B$11,2,FALSE),"")</f>
        <v/>
      </c>
      <c r="Y118" s="85" t="str">
        <f>IFERROR(VLOOKUP(#REF!,Lists!A$12:B$45,2,FALSE),"")</f>
        <v/>
      </c>
      <c r="Z118" s="90" t="str">
        <f t="shared" si="16"/>
        <v/>
      </c>
      <c r="AA118" s="100" t="str">
        <f t="shared" si="17"/>
        <v/>
      </c>
      <c r="AB118" s="100" t="str">
        <f>IF(L118&lt;&gt;0,IF(R118="Yes",IF(#REF!="","P",""),""),"")</f>
        <v/>
      </c>
      <c r="AC118" s="100" t="str">
        <f t="shared" si="18"/>
        <v/>
      </c>
      <c r="AD118" s="100" t="str">
        <f t="shared" si="19"/>
        <v/>
      </c>
      <c r="AE118" s="100" t="str">
        <f t="shared" si="20"/>
        <v/>
      </c>
      <c r="BN118" s="73" t="str">
        <f t="shared" si="21"/>
        <v/>
      </c>
      <c r="BO118" s="73" t="str">
        <f t="shared" si="22"/>
        <v/>
      </c>
      <c r="BP118" s="73" t="str">
        <f t="shared" si="23"/>
        <v/>
      </c>
      <c r="BQ118" s="73" t="str">
        <f t="shared" si="24"/>
        <v/>
      </c>
      <c r="BT118" s="73" t="str">
        <f t="shared" si="25"/>
        <v/>
      </c>
      <c r="CX118" s="42" t="str">
        <f t="shared" si="28"/>
        <v/>
      </c>
    </row>
    <row r="119" spans="1:102" ht="20.100000000000001" customHeight="1" x14ac:dyDescent="0.3">
      <c r="A119" s="90">
        <f>ROW()</f>
        <v>119</v>
      </c>
      <c r="B119" s="139" t="str">
        <f t="shared" si="26"/>
        <v/>
      </c>
      <c r="C119" s="139" t="str">
        <f t="shared" si="15"/>
        <v/>
      </c>
      <c r="D119" s="139" t="str">
        <f>IF(C119="","",COUNTIFS(C$11:C119,"&gt;0"))</f>
        <v/>
      </c>
      <c r="E119" s="57"/>
      <c r="F119" s="58"/>
      <c r="G119" s="58"/>
      <c r="H119" s="57"/>
      <c r="I119" s="180"/>
      <c r="J119" s="68"/>
      <c r="K119" s="277"/>
      <c r="L119" s="275">
        <v>0</v>
      </c>
      <c r="M119" s="183" t="str">
        <f>IFERROR(VLOOKUP(J119,Lists!J$4:K$723,2,FALSE),"")</f>
        <v/>
      </c>
      <c r="N119" s="70" t="str">
        <f>IFERROR(VLOOKUP(J119,Lists!J$4:L$723,3,FALSE),"")</f>
        <v/>
      </c>
      <c r="O119" s="71" t="str">
        <f t="shared" si="27"/>
        <v/>
      </c>
      <c r="P119" s="66"/>
      <c r="Q119" s="181"/>
      <c r="R119" s="94"/>
      <c r="S119" s="102"/>
      <c r="T119" s="103"/>
      <c r="U119" s="94"/>
      <c r="V119" s="104"/>
      <c r="W119" s="114"/>
      <c r="X119" s="85" t="str">
        <f>IFERROR(VLOOKUP(I119,Lists!A$4:B$11,2,FALSE),"")</f>
        <v/>
      </c>
      <c r="Y119" s="85" t="str">
        <f>IFERROR(VLOOKUP(#REF!,Lists!A$12:B$45,2,FALSE),"")</f>
        <v/>
      </c>
      <c r="Z119" s="90" t="str">
        <f t="shared" si="16"/>
        <v/>
      </c>
      <c r="AA119" s="100" t="str">
        <f t="shared" si="17"/>
        <v/>
      </c>
      <c r="AB119" s="100" t="str">
        <f>IF(L119&lt;&gt;0,IF(R119="Yes",IF(#REF!="","P",""),""),"")</f>
        <v/>
      </c>
      <c r="AC119" s="100" t="str">
        <f t="shared" si="18"/>
        <v/>
      </c>
      <c r="AD119" s="100" t="str">
        <f t="shared" si="19"/>
        <v/>
      </c>
      <c r="AE119" s="100" t="str">
        <f t="shared" si="20"/>
        <v/>
      </c>
      <c r="BN119" s="73" t="str">
        <f t="shared" si="21"/>
        <v/>
      </c>
      <c r="BO119" s="73" t="str">
        <f t="shared" si="22"/>
        <v/>
      </c>
      <c r="BP119" s="73" t="str">
        <f t="shared" si="23"/>
        <v/>
      </c>
      <c r="BQ119" s="73" t="str">
        <f t="shared" si="24"/>
        <v/>
      </c>
      <c r="BT119" s="73" t="str">
        <f t="shared" si="25"/>
        <v/>
      </c>
      <c r="CX119" s="42" t="str">
        <f t="shared" si="28"/>
        <v/>
      </c>
    </row>
    <row r="120" spans="1:102" ht="20.100000000000001" customHeight="1" x14ac:dyDescent="0.3">
      <c r="A120" s="90">
        <f>ROW()</f>
        <v>120</v>
      </c>
      <c r="B120" s="139" t="str">
        <f t="shared" si="26"/>
        <v/>
      </c>
      <c r="C120" s="139" t="str">
        <f t="shared" si="15"/>
        <v/>
      </c>
      <c r="D120" s="139" t="str">
        <f>IF(C120="","",COUNTIFS(C$11:C120,"&gt;0"))</f>
        <v/>
      </c>
      <c r="E120" s="57"/>
      <c r="F120" s="58"/>
      <c r="G120" s="58"/>
      <c r="H120" s="57"/>
      <c r="I120" s="180"/>
      <c r="J120" s="68"/>
      <c r="K120" s="277"/>
      <c r="L120" s="275">
        <v>0</v>
      </c>
      <c r="M120" s="183" t="str">
        <f>IFERROR(VLOOKUP(J120,Lists!J$4:K$723,2,FALSE),"")</f>
        <v/>
      </c>
      <c r="N120" s="70" t="str">
        <f>IFERROR(VLOOKUP(J120,Lists!J$4:L$723,3,FALSE),"")</f>
        <v/>
      </c>
      <c r="O120" s="71" t="str">
        <f t="shared" si="27"/>
        <v/>
      </c>
      <c r="P120" s="66"/>
      <c r="Q120" s="181"/>
      <c r="R120" s="94"/>
      <c r="S120" s="102"/>
      <c r="T120" s="103"/>
      <c r="U120" s="94"/>
      <c r="V120" s="104"/>
      <c r="W120" s="114"/>
      <c r="X120" s="85" t="str">
        <f>IFERROR(VLOOKUP(I120,Lists!A$4:B$11,2,FALSE),"")</f>
        <v/>
      </c>
      <c r="Y120" s="85" t="str">
        <f>IFERROR(VLOOKUP(#REF!,Lists!A$12:B$45,2,FALSE),"")</f>
        <v/>
      </c>
      <c r="Z120" s="90" t="str">
        <f t="shared" si="16"/>
        <v/>
      </c>
      <c r="AA120" s="100" t="str">
        <f t="shared" si="17"/>
        <v/>
      </c>
      <c r="AB120" s="100" t="str">
        <f>IF(L120&lt;&gt;0,IF(R120="Yes",IF(#REF!="","P",""),""),"")</f>
        <v/>
      </c>
      <c r="AC120" s="100" t="str">
        <f t="shared" si="18"/>
        <v/>
      </c>
      <c r="AD120" s="100" t="str">
        <f t="shared" si="19"/>
        <v/>
      </c>
      <c r="AE120" s="100" t="str">
        <f t="shared" si="20"/>
        <v/>
      </c>
      <c r="BN120" s="73" t="str">
        <f t="shared" si="21"/>
        <v/>
      </c>
      <c r="BO120" s="73" t="str">
        <f t="shared" si="22"/>
        <v/>
      </c>
      <c r="BP120" s="73" t="str">
        <f t="shared" si="23"/>
        <v/>
      </c>
      <c r="BQ120" s="73" t="str">
        <f t="shared" si="24"/>
        <v/>
      </c>
      <c r="BT120" s="73" t="str">
        <f t="shared" si="25"/>
        <v/>
      </c>
      <c r="CX120" s="42" t="str">
        <f t="shared" si="28"/>
        <v/>
      </c>
    </row>
    <row r="121" spans="1:102" ht="20.100000000000001" customHeight="1" x14ac:dyDescent="0.3">
      <c r="A121" s="90">
        <f>ROW()</f>
        <v>121</v>
      </c>
      <c r="B121" s="139" t="str">
        <f t="shared" si="26"/>
        <v/>
      </c>
      <c r="C121" s="139" t="str">
        <f t="shared" si="15"/>
        <v/>
      </c>
      <c r="D121" s="139" t="str">
        <f>IF(C121="","",COUNTIFS(C$11:C121,"&gt;0"))</f>
        <v/>
      </c>
      <c r="E121" s="57"/>
      <c r="F121" s="58"/>
      <c r="G121" s="58"/>
      <c r="H121" s="57"/>
      <c r="I121" s="180"/>
      <c r="J121" s="68"/>
      <c r="K121" s="277"/>
      <c r="L121" s="275">
        <v>0</v>
      </c>
      <c r="M121" s="183" t="str">
        <f>IFERROR(VLOOKUP(J121,Lists!J$4:K$723,2,FALSE),"")</f>
        <v/>
      </c>
      <c r="N121" s="70" t="str">
        <f>IFERROR(VLOOKUP(J121,Lists!J$4:L$723,3,FALSE),"")</f>
        <v/>
      </c>
      <c r="O121" s="71" t="str">
        <f t="shared" si="27"/>
        <v/>
      </c>
      <c r="P121" s="66"/>
      <c r="Q121" s="181"/>
      <c r="R121" s="94"/>
      <c r="S121" s="102"/>
      <c r="T121" s="103"/>
      <c r="U121" s="94"/>
      <c r="V121" s="104"/>
      <c r="W121" s="114"/>
      <c r="X121" s="85" t="str">
        <f>IFERROR(VLOOKUP(I121,Lists!A$4:B$11,2,FALSE),"")</f>
        <v/>
      </c>
      <c r="Y121" s="85" t="str">
        <f>IFERROR(VLOOKUP(#REF!,Lists!A$12:B$45,2,FALSE),"")</f>
        <v/>
      </c>
      <c r="Z121" s="90" t="str">
        <f t="shared" si="16"/>
        <v/>
      </c>
      <c r="AA121" s="100" t="str">
        <f t="shared" si="17"/>
        <v/>
      </c>
      <c r="AB121" s="100" t="str">
        <f>IF(L121&lt;&gt;0,IF(R121="Yes",IF(#REF!="","P",""),""),"")</f>
        <v/>
      </c>
      <c r="AC121" s="100" t="str">
        <f t="shared" si="18"/>
        <v/>
      </c>
      <c r="AD121" s="100" t="str">
        <f t="shared" si="19"/>
        <v/>
      </c>
      <c r="AE121" s="100" t="str">
        <f t="shared" si="20"/>
        <v/>
      </c>
      <c r="BN121" s="73" t="str">
        <f t="shared" si="21"/>
        <v/>
      </c>
      <c r="BO121" s="73" t="str">
        <f t="shared" si="22"/>
        <v/>
      </c>
      <c r="BP121" s="73" t="str">
        <f t="shared" si="23"/>
        <v/>
      </c>
      <c r="BQ121" s="73" t="str">
        <f t="shared" si="24"/>
        <v/>
      </c>
      <c r="BT121" s="73" t="str">
        <f t="shared" si="25"/>
        <v/>
      </c>
      <c r="CX121" s="42" t="str">
        <f t="shared" si="28"/>
        <v/>
      </c>
    </row>
    <row r="122" spans="1:102" ht="20.100000000000001" customHeight="1" x14ac:dyDescent="0.3">
      <c r="A122" s="90">
        <f>ROW()</f>
        <v>122</v>
      </c>
      <c r="B122" s="139" t="str">
        <f t="shared" si="26"/>
        <v/>
      </c>
      <c r="C122" s="139" t="str">
        <f t="shared" si="15"/>
        <v/>
      </c>
      <c r="D122" s="139" t="str">
        <f>IF(C122="","",COUNTIFS(C$11:C122,"&gt;0"))</f>
        <v/>
      </c>
      <c r="E122" s="57"/>
      <c r="F122" s="58"/>
      <c r="G122" s="58"/>
      <c r="H122" s="57"/>
      <c r="I122" s="180"/>
      <c r="J122" s="68"/>
      <c r="K122" s="277"/>
      <c r="L122" s="275">
        <v>0</v>
      </c>
      <c r="M122" s="183" t="str">
        <f>IFERROR(VLOOKUP(J122,Lists!J$4:K$723,2,FALSE),"")</f>
        <v/>
      </c>
      <c r="N122" s="70" t="str">
        <f>IFERROR(VLOOKUP(J122,Lists!J$4:L$723,3,FALSE),"")</f>
        <v/>
      </c>
      <c r="O122" s="71" t="str">
        <f t="shared" si="27"/>
        <v/>
      </c>
      <c r="P122" s="66"/>
      <c r="Q122" s="181"/>
      <c r="R122" s="94"/>
      <c r="S122" s="102"/>
      <c r="T122" s="103"/>
      <c r="U122" s="94"/>
      <c r="V122" s="104"/>
      <c r="W122" s="114"/>
      <c r="X122" s="85" t="str">
        <f>IFERROR(VLOOKUP(I122,Lists!A$4:B$11,2,FALSE),"")</f>
        <v/>
      </c>
      <c r="Y122" s="85" t="str">
        <f>IFERROR(VLOOKUP(#REF!,Lists!A$12:B$45,2,FALSE),"")</f>
        <v/>
      </c>
      <c r="Z122" s="90" t="str">
        <f t="shared" si="16"/>
        <v/>
      </c>
      <c r="AA122" s="100" t="str">
        <f t="shared" si="17"/>
        <v/>
      </c>
      <c r="AB122" s="100" t="str">
        <f>IF(L122&lt;&gt;0,IF(R122="Yes",IF(#REF!="","P",""),""),"")</f>
        <v/>
      </c>
      <c r="AC122" s="100" t="str">
        <f t="shared" si="18"/>
        <v/>
      </c>
      <c r="AD122" s="100" t="str">
        <f t="shared" si="19"/>
        <v/>
      </c>
      <c r="AE122" s="100" t="str">
        <f t="shared" si="20"/>
        <v/>
      </c>
      <c r="BN122" s="73" t="str">
        <f t="shared" si="21"/>
        <v/>
      </c>
      <c r="BO122" s="73" t="str">
        <f t="shared" si="22"/>
        <v/>
      </c>
      <c r="BP122" s="73" t="str">
        <f t="shared" si="23"/>
        <v/>
      </c>
      <c r="BQ122" s="73" t="str">
        <f t="shared" si="24"/>
        <v/>
      </c>
      <c r="BT122" s="73" t="str">
        <f t="shared" si="25"/>
        <v/>
      </c>
      <c r="CX122" s="42" t="str">
        <f t="shared" si="28"/>
        <v/>
      </c>
    </row>
    <row r="123" spans="1:102" ht="20.100000000000001" customHeight="1" x14ac:dyDescent="0.3">
      <c r="A123" s="90">
        <f>ROW()</f>
        <v>123</v>
      </c>
      <c r="B123" s="139" t="str">
        <f t="shared" si="26"/>
        <v/>
      </c>
      <c r="C123" s="139" t="str">
        <f t="shared" si="15"/>
        <v/>
      </c>
      <c r="D123" s="139" t="str">
        <f>IF(C123="","",COUNTIFS(C$11:C123,"&gt;0"))</f>
        <v/>
      </c>
      <c r="E123" s="57"/>
      <c r="F123" s="58"/>
      <c r="G123" s="58"/>
      <c r="H123" s="57"/>
      <c r="I123" s="180"/>
      <c r="J123" s="68"/>
      <c r="K123" s="277"/>
      <c r="L123" s="275">
        <v>0</v>
      </c>
      <c r="M123" s="183" t="str">
        <f>IFERROR(VLOOKUP(J123,Lists!J$4:K$723,2,FALSE),"")</f>
        <v/>
      </c>
      <c r="N123" s="70" t="str">
        <f>IFERROR(VLOOKUP(J123,Lists!J$4:L$723,3,FALSE),"")</f>
        <v/>
      </c>
      <c r="O123" s="71" t="str">
        <f t="shared" si="27"/>
        <v/>
      </c>
      <c r="P123" s="66"/>
      <c r="Q123" s="181"/>
      <c r="R123" s="94"/>
      <c r="S123" s="102"/>
      <c r="T123" s="103"/>
      <c r="U123" s="94"/>
      <c r="V123" s="104"/>
      <c r="W123" s="114"/>
      <c r="X123" s="85" t="str">
        <f>IFERROR(VLOOKUP(I123,Lists!A$4:B$11,2,FALSE),"")</f>
        <v/>
      </c>
      <c r="Y123" s="85" t="str">
        <f>IFERROR(VLOOKUP(#REF!,Lists!A$12:B$45,2,FALSE),"")</f>
        <v/>
      </c>
      <c r="Z123" s="90" t="str">
        <f t="shared" si="16"/>
        <v/>
      </c>
      <c r="AA123" s="100" t="str">
        <f t="shared" si="17"/>
        <v/>
      </c>
      <c r="AB123" s="100" t="str">
        <f>IF(L123&lt;&gt;0,IF(R123="Yes",IF(#REF!="","P",""),""),"")</f>
        <v/>
      </c>
      <c r="AC123" s="100" t="str">
        <f t="shared" si="18"/>
        <v/>
      </c>
      <c r="AD123" s="100" t="str">
        <f t="shared" si="19"/>
        <v/>
      </c>
      <c r="AE123" s="100" t="str">
        <f t="shared" si="20"/>
        <v/>
      </c>
      <c r="BN123" s="73" t="str">
        <f t="shared" si="21"/>
        <v/>
      </c>
      <c r="BO123" s="73" t="str">
        <f t="shared" si="22"/>
        <v/>
      </c>
      <c r="BP123" s="73" t="str">
        <f t="shared" si="23"/>
        <v/>
      </c>
      <c r="BQ123" s="73" t="str">
        <f t="shared" si="24"/>
        <v/>
      </c>
      <c r="BT123" s="73" t="str">
        <f t="shared" si="25"/>
        <v/>
      </c>
      <c r="CX123" s="42" t="str">
        <f t="shared" si="28"/>
        <v/>
      </c>
    </row>
    <row r="124" spans="1:102" ht="20.100000000000001" customHeight="1" x14ac:dyDescent="0.3">
      <c r="A124" s="90">
        <f>ROW()</f>
        <v>124</v>
      </c>
      <c r="B124" s="139" t="str">
        <f t="shared" si="26"/>
        <v/>
      </c>
      <c r="C124" s="139" t="str">
        <f t="shared" si="15"/>
        <v/>
      </c>
      <c r="D124" s="139" t="str">
        <f>IF(C124="","",COUNTIFS(C$11:C124,"&gt;0"))</f>
        <v/>
      </c>
      <c r="E124" s="57"/>
      <c r="F124" s="58"/>
      <c r="G124" s="58"/>
      <c r="H124" s="57"/>
      <c r="I124" s="180"/>
      <c r="J124" s="68"/>
      <c r="K124" s="277"/>
      <c r="L124" s="275">
        <v>0</v>
      </c>
      <c r="M124" s="183" t="str">
        <f>IFERROR(VLOOKUP(J124,Lists!J$4:K$723,2,FALSE),"")</f>
        <v/>
      </c>
      <c r="N124" s="70" t="str">
        <f>IFERROR(VLOOKUP(J124,Lists!J$4:L$723,3,FALSE),"")</f>
        <v/>
      </c>
      <c r="O124" s="71" t="str">
        <f t="shared" si="27"/>
        <v/>
      </c>
      <c r="P124" s="66"/>
      <c r="Q124" s="181"/>
      <c r="R124" s="94"/>
      <c r="S124" s="102"/>
      <c r="T124" s="103"/>
      <c r="U124" s="94"/>
      <c r="V124" s="104"/>
      <c r="W124" s="114"/>
      <c r="X124" s="85" t="str">
        <f>IFERROR(VLOOKUP(I124,Lists!A$4:B$11,2,FALSE),"")</f>
        <v/>
      </c>
      <c r="Y124" s="85" t="str">
        <f>IFERROR(VLOOKUP(#REF!,Lists!A$12:B$45,2,FALSE),"")</f>
        <v/>
      </c>
      <c r="Z124" s="90" t="str">
        <f t="shared" si="16"/>
        <v/>
      </c>
      <c r="AA124" s="100" t="str">
        <f t="shared" si="17"/>
        <v/>
      </c>
      <c r="AB124" s="100" t="str">
        <f>IF(L124&lt;&gt;0,IF(R124="Yes",IF(#REF!="","P",""),""),"")</f>
        <v/>
      </c>
      <c r="AC124" s="100" t="str">
        <f t="shared" si="18"/>
        <v/>
      </c>
      <c r="AD124" s="100" t="str">
        <f t="shared" si="19"/>
        <v/>
      </c>
      <c r="AE124" s="100" t="str">
        <f t="shared" si="20"/>
        <v/>
      </c>
      <c r="BN124" s="73" t="str">
        <f t="shared" si="21"/>
        <v/>
      </c>
      <c r="BO124" s="73" t="str">
        <f t="shared" si="22"/>
        <v/>
      </c>
      <c r="BP124" s="73" t="str">
        <f t="shared" si="23"/>
        <v/>
      </c>
      <c r="BQ124" s="73" t="str">
        <f t="shared" si="24"/>
        <v/>
      </c>
      <c r="BT124" s="73" t="str">
        <f t="shared" si="25"/>
        <v/>
      </c>
      <c r="CX124" s="42" t="str">
        <f t="shared" si="28"/>
        <v/>
      </c>
    </row>
    <row r="125" spans="1:102" ht="20.100000000000001" customHeight="1" x14ac:dyDescent="0.3">
      <c r="A125" s="90">
        <f>ROW()</f>
        <v>125</v>
      </c>
      <c r="B125" s="139" t="str">
        <f t="shared" si="26"/>
        <v/>
      </c>
      <c r="C125" s="139" t="str">
        <f t="shared" si="15"/>
        <v/>
      </c>
      <c r="D125" s="139" t="str">
        <f>IF(C125="","",COUNTIFS(C$11:C125,"&gt;0"))</f>
        <v/>
      </c>
      <c r="E125" s="57"/>
      <c r="F125" s="58"/>
      <c r="G125" s="58"/>
      <c r="H125" s="57"/>
      <c r="I125" s="180"/>
      <c r="J125" s="68"/>
      <c r="K125" s="277"/>
      <c r="L125" s="275">
        <v>0</v>
      </c>
      <c r="M125" s="183" t="str">
        <f>IFERROR(VLOOKUP(J125,Lists!J$4:K$723,2,FALSE),"")</f>
        <v/>
      </c>
      <c r="N125" s="70" t="str">
        <f>IFERROR(VLOOKUP(J125,Lists!J$4:L$723,3,FALSE),"")</f>
        <v/>
      </c>
      <c r="O125" s="71" t="str">
        <f t="shared" si="27"/>
        <v/>
      </c>
      <c r="P125" s="66"/>
      <c r="Q125" s="181"/>
      <c r="R125" s="94"/>
      <c r="S125" s="102"/>
      <c r="T125" s="103"/>
      <c r="U125" s="94"/>
      <c r="V125" s="104"/>
      <c r="W125" s="114"/>
      <c r="X125" s="85" t="str">
        <f>IFERROR(VLOOKUP(I125,Lists!A$4:B$11,2,FALSE),"")</f>
        <v/>
      </c>
      <c r="Y125" s="85" t="str">
        <f>IFERROR(VLOOKUP(#REF!,Lists!A$12:B$45,2,FALSE),"")</f>
        <v/>
      </c>
      <c r="Z125" s="90" t="str">
        <f t="shared" si="16"/>
        <v/>
      </c>
      <c r="AA125" s="100" t="str">
        <f t="shared" si="17"/>
        <v/>
      </c>
      <c r="AB125" s="100" t="str">
        <f>IF(L125&lt;&gt;0,IF(R125="Yes",IF(#REF!="","P",""),""),"")</f>
        <v/>
      </c>
      <c r="AC125" s="100" t="str">
        <f t="shared" si="18"/>
        <v/>
      </c>
      <c r="AD125" s="100" t="str">
        <f t="shared" si="19"/>
        <v/>
      </c>
      <c r="AE125" s="100" t="str">
        <f t="shared" si="20"/>
        <v/>
      </c>
      <c r="BN125" s="73" t="str">
        <f t="shared" si="21"/>
        <v/>
      </c>
      <c r="BO125" s="73" t="str">
        <f t="shared" si="22"/>
        <v/>
      </c>
      <c r="BP125" s="73" t="str">
        <f t="shared" si="23"/>
        <v/>
      </c>
      <c r="BQ125" s="73" t="str">
        <f t="shared" si="24"/>
        <v/>
      </c>
      <c r="BT125" s="73" t="str">
        <f t="shared" si="25"/>
        <v/>
      </c>
      <c r="CX125" s="42" t="str">
        <f t="shared" si="28"/>
        <v/>
      </c>
    </row>
    <row r="126" spans="1:102" ht="20.100000000000001" customHeight="1" x14ac:dyDescent="0.3">
      <c r="A126" s="90">
        <f>ROW()</f>
        <v>126</v>
      </c>
      <c r="B126" s="139" t="str">
        <f t="shared" si="26"/>
        <v/>
      </c>
      <c r="C126" s="139" t="str">
        <f t="shared" si="15"/>
        <v/>
      </c>
      <c r="D126" s="139" t="str">
        <f>IF(C126="","",COUNTIFS(C$11:C126,"&gt;0"))</f>
        <v/>
      </c>
      <c r="E126" s="57"/>
      <c r="F126" s="58"/>
      <c r="G126" s="58"/>
      <c r="H126" s="57"/>
      <c r="I126" s="180"/>
      <c r="J126" s="68"/>
      <c r="K126" s="277"/>
      <c r="L126" s="275">
        <v>0</v>
      </c>
      <c r="M126" s="183" t="str">
        <f>IFERROR(VLOOKUP(J126,Lists!J$4:K$723,2,FALSE),"")</f>
        <v/>
      </c>
      <c r="N126" s="70" t="str">
        <f>IFERROR(VLOOKUP(J126,Lists!J$4:L$723,3,FALSE),"")</f>
        <v/>
      </c>
      <c r="O126" s="71" t="str">
        <f t="shared" si="27"/>
        <v/>
      </c>
      <c r="P126" s="66"/>
      <c r="Q126" s="181"/>
      <c r="R126" s="94"/>
      <c r="S126" s="102"/>
      <c r="T126" s="103"/>
      <c r="U126" s="94"/>
      <c r="V126" s="104"/>
      <c r="W126" s="114"/>
      <c r="X126" s="85" t="str">
        <f>IFERROR(VLOOKUP(I126,Lists!A$4:B$11,2,FALSE),"")</f>
        <v/>
      </c>
      <c r="Y126" s="85" t="str">
        <f>IFERROR(VLOOKUP(#REF!,Lists!A$12:B$45,2,FALSE),"")</f>
        <v/>
      </c>
      <c r="Z126" s="90" t="str">
        <f t="shared" si="16"/>
        <v/>
      </c>
      <c r="AA126" s="100" t="str">
        <f t="shared" si="17"/>
        <v/>
      </c>
      <c r="AB126" s="100" t="str">
        <f>IF(L126&lt;&gt;0,IF(R126="Yes",IF(#REF!="","P",""),""),"")</f>
        <v/>
      </c>
      <c r="AC126" s="100" t="str">
        <f t="shared" si="18"/>
        <v/>
      </c>
      <c r="AD126" s="100" t="str">
        <f t="shared" si="19"/>
        <v/>
      </c>
      <c r="AE126" s="100" t="str">
        <f t="shared" si="20"/>
        <v/>
      </c>
      <c r="BN126" s="73" t="str">
        <f t="shared" si="21"/>
        <v/>
      </c>
      <c r="BO126" s="73" t="str">
        <f t="shared" si="22"/>
        <v/>
      </c>
      <c r="BP126" s="73" t="str">
        <f t="shared" si="23"/>
        <v/>
      </c>
      <c r="BQ126" s="73" t="str">
        <f t="shared" si="24"/>
        <v/>
      </c>
      <c r="BT126" s="73" t="str">
        <f t="shared" si="25"/>
        <v/>
      </c>
      <c r="CX126" s="42" t="str">
        <f t="shared" si="28"/>
        <v/>
      </c>
    </row>
    <row r="127" spans="1:102" ht="20.100000000000001" customHeight="1" x14ac:dyDescent="0.3">
      <c r="A127" s="90">
        <f>ROW()</f>
        <v>127</v>
      </c>
      <c r="B127" s="139" t="str">
        <f t="shared" si="26"/>
        <v/>
      </c>
      <c r="C127" s="139" t="str">
        <f t="shared" si="15"/>
        <v/>
      </c>
      <c r="D127" s="139" t="str">
        <f>IF(C127="","",COUNTIFS(C$11:C127,"&gt;0"))</f>
        <v/>
      </c>
      <c r="E127" s="57"/>
      <c r="F127" s="58"/>
      <c r="G127" s="58"/>
      <c r="H127" s="57"/>
      <c r="I127" s="180"/>
      <c r="J127" s="68"/>
      <c r="K127" s="277"/>
      <c r="L127" s="275">
        <v>0</v>
      </c>
      <c r="M127" s="183" t="str">
        <f>IFERROR(VLOOKUP(J127,Lists!J$4:K$723,2,FALSE),"")</f>
        <v/>
      </c>
      <c r="N127" s="70" t="str">
        <f>IFERROR(VLOOKUP(J127,Lists!J$4:L$723,3,FALSE),"")</f>
        <v/>
      </c>
      <c r="O127" s="71" t="str">
        <f t="shared" si="27"/>
        <v/>
      </c>
      <c r="P127" s="66"/>
      <c r="Q127" s="181"/>
      <c r="R127" s="94"/>
      <c r="S127" s="102"/>
      <c r="T127" s="103"/>
      <c r="U127" s="94"/>
      <c r="V127" s="104"/>
      <c r="W127" s="114"/>
      <c r="X127" s="85" t="str">
        <f>IFERROR(VLOOKUP(I127,Lists!A$4:B$11,2,FALSE),"")</f>
        <v/>
      </c>
      <c r="Y127" s="85" t="str">
        <f>IFERROR(VLOOKUP(#REF!,Lists!A$12:B$45,2,FALSE),"")</f>
        <v/>
      </c>
      <c r="Z127" s="90" t="str">
        <f t="shared" si="16"/>
        <v/>
      </c>
      <c r="AA127" s="100" t="str">
        <f t="shared" si="17"/>
        <v/>
      </c>
      <c r="AB127" s="100" t="str">
        <f>IF(L127&lt;&gt;0,IF(R127="Yes",IF(#REF!="","P",""),""),"")</f>
        <v/>
      </c>
      <c r="AC127" s="100" t="str">
        <f t="shared" si="18"/>
        <v/>
      </c>
      <c r="AD127" s="100" t="str">
        <f t="shared" si="19"/>
        <v/>
      </c>
      <c r="AE127" s="100" t="str">
        <f t="shared" si="20"/>
        <v/>
      </c>
      <c r="BN127" s="73" t="str">
        <f t="shared" si="21"/>
        <v/>
      </c>
      <c r="BO127" s="73" t="str">
        <f t="shared" si="22"/>
        <v/>
      </c>
      <c r="BP127" s="73" t="str">
        <f t="shared" si="23"/>
        <v/>
      </c>
      <c r="BQ127" s="73" t="str">
        <f t="shared" si="24"/>
        <v/>
      </c>
      <c r="BT127" s="73" t="str">
        <f t="shared" si="25"/>
        <v/>
      </c>
      <c r="CX127" s="42" t="str">
        <f t="shared" si="28"/>
        <v/>
      </c>
    </row>
    <row r="128" spans="1:102" ht="20.100000000000001" customHeight="1" x14ac:dyDescent="0.3">
      <c r="A128" s="90">
        <f>ROW()</f>
        <v>128</v>
      </c>
      <c r="B128" s="139" t="str">
        <f t="shared" si="26"/>
        <v/>
      </c>
      <c r="C128" s="139" t="str">
        <f t="shared" si="15"/>
        <v/>
      </c>
      <c r="D128" s="139" t="str">
        <f>IF(C128="","",COUNTIFS(C$11:C128,"&gt;0"))</f>
        <v/>
      </c>
      <c r="E128" s="57"/>
      <c r="F128" s="58"/>
      <c r="G128" s="58"/>
      <c r="H128" s="57"/>
      <c r="I128" s="180"/>
      <c r="J128" s="68"/>
      <c r="K128" s="277"/>
      <c r="L128" s="275">
        <v>0</v>
      </c>
      <c r="M128" s="183" t="str">
        <f>IFERROR(VLOOKUP(J128,Lists!J$4:K$723,2,FALSE),"")</f>
        <v/>
      </c>
      <c r="N128" s="70" t="str">
        <f>IFERROR(VLOOKUP(J128,Lists!J$4:L$723,3,FALSE),"")</f>
        <v/>
      </c>
      <c r="O128" s="71" t="str">
        <f t="shared" si="27"/>
        <v/>
      </c>
      <c r="P128" s="66"/>
      <c r="Q128" s="181"/>
      <c r="R128" s="94"/>
      <c r="S128" s="102"/>
      <c r="T128" s="103"/>
      <c r="U128" s="94"/>
      <c r="V128" s="104"/>
      <c r="W128" s="114"/>
      <c r="X128" s="85" t="str">
        <f>IFERROR(VLOOKUP(I128,Lists!A$4:B$11,2,FALSE),"")</f>
        <v/>
      </c>
      <c r="Y128" s="85" t="str">
        <f>IFERROR(VLOOKUP(#REF!,Lists!A$12:B$45,2,FALSE),"")</f>
        <v/>
      </c>
      <c r="Z128" s="90" t="str">
        <f t="shared" si="16"/>
        <v/>
      </c>
      <c r="AA128" s="100" t="str">
        <f t="shared" si="17"/>
        <v/>
      </c>
      <c r="AB128" s="100" t="str">
        <f>IF(L128&lt;&gt;0,IF(R128="Yes",IF(#REF!="","P",""),""),"")</f>
        <v/>
      </c>
      <c r="AC128" s="100" t="str">
        <f t="shared" si="18"/>
        <v/>
      </c>
      <c r="AD128" s="100" t="str">
        <f t="shared" si="19"/>
        <v/>
      </c>
      <c r="AE128" s="100" t="str">
        <f t="shared" si="20"/>
        <v/>
      </c>
      <c r="BN128" s="73" t="str">
        <f t="shared" si="21"/>
        <v/>
      </c>
      <c r="BO128" s="73" t="str">
        <f t="shared" si="22"/>
        <v/>
      </c>
      <c r="BP128" s="73" t="str">
        <f t="shared" si="23"/>
        <v/>
      </c>
      <c r="BQ128" s="73" t="str">
        <f t="shared" si="24"/>
        <v/>
      </c>
      <c r="BT128" s="73" t="str">
        <f t="shared" si="25"/>
        <v/>
      </c>
      <c r="CX128" s="42" t="str">
        <f t="shared" si="28"/>
        <v/>
      </c>
    </row>
    <row r="129" spans="1:102" ht="20.100000000000001" customHeight="1" x14ac:dyDescent="0.3">
      <c r="A129" s="90">
        <f>ROW()</f>
        <v>129</v>
      </c>
      <c r="B129" s="139" t="str">
        <f t="shared" si="26"/>
        <v/>
      </c>
      <c r="C129" s="139" t="str">
        <f t="shared" si="15"/>
        <v/>
      </c>
      <c r="D129" s="139" t="str">
        <f>IF(C129="","",COUNTIFS(C$11:C129,"&gt;0"))</f>
        <v/>
      </c>
      <c r="E129" s="57"/>
      <c r="F129" s="58"/>
      <c r="G129" s="58"/>
      <c r="H129" s="57"/>
      <c r="I129" s="180"/>
      <c r="J129" s="68"/>
      <c r="K129" s="277"/>
      <c r="L129" s="275">
        <v>0</v>
      </c>
      <c r="M129" s="183" t="str">
        <f>IFERROR(VLOOKUP(J129,Lists!J$4:K$723,2,FALSE),"")</f>
        <v/>
      </c>
      <c r="N129" s="70" t="str">
        <f>IFERROR(VLOOKUP(J129,Lists!J$4:L$723,3,FALSE),"")</f>
        <v/>
      </c>
      <c r="O129" s="71" t="str">
        <f t="shared" si="27"/>
        <v/>
      </c>
      <c r="P129" s="66"/>
      <c r="Q129" s="181"/>
      <c r="R129" s="94"/>
      <c r="S129" s="102"/>
      <c r="T129" s="103"/>
      <c r="U129" s="94"/>
      <c r="V129" s="104"/>
      <c r="W129" s="114"/>
      <c r="X129" s="85" t="str">
        <f>IFERROR(VLOOKUP(I129,Lists!A$4:B$11,2,FALSE),"")</f>
        <v/>
      </c>
      <c r="Y129" s="85" t="str">
        <f>IFERROR(VLOOKUP(#REF!,Lists!A$12:B$45,2,FALSE),"")</f>
        <v/>
      </c>
      <c r="Z129" s="90" t="str">
        <f t="shared" si="16"/>
        <v/>
      </c>
      <c r="AA129" s="100" t="str">
        <f t="shared" si="17"/>
        <v/>
      </c>
      <c r="AB129" s="100" t="str">
        <f>IF(L129&lt;&gt;0,IF(R129="Yes",IF(#REF!="","P",""),""),"")</f>
        <v/>
      </c>
      <c r="AC129" s="100" t="str">
        <f t="shared" si="18"/>
        <v/>
      </c>
      <c r="AD129" s="100" t="str">
        <f t="shared" si="19"/>
        <v/>
      </c>
      <c r="AE129" s="100" t="str">
        <f t="shared" si="20"/>
        <v/>
      </c>
      <c r="BN129" s="73" t="str">
        <f t="shared" si="21"/>
        <v/>
      </c>
      <c r="BO129" s="73" t="str">
        <f t="shared" si="22"/>
        <v/>
      </c>
      <c r="BP129" s="73" t="str">
        <f t="shared" si="23"/>
        <v/>
      </c>
      <c r="BQ129" s="73" t="str">
        <f t="shared" si="24"/>
        <v/>
      </c>
      <c r="BT129" s="73" t="str">
        <f t="shared" si="25"/>
        <v/>
      </c>
      <c r="CX129" s="42" t="str">
        <f t="shared" si="28"/>
        <v/>
      </c>
    </row>
    <row r="130" spans="1:102" ht="20.100000000000001" customHeight="1" x14ac:dyDescent="0.3">
      <c r="A130" s="90">
        <f>ROW()</f>
        <v>130</v>
      </c>
      <c r="B130" s="139" t="str">
        <f t="shared" si="26"/>
        <v/>
      </c>
      <c r="C130" s="139" t="str">
        <f t="shared" si="15"/>
        <v/>
      </c>
      <c r="D130" s="139" t="str">
        <f>IF(C130="","",COUNTIFS(C$11:C130,"&gt;0"))</f>
        <v/>
      </c>
      <c r="E130" s="57"/>
      <c r="F130" s="58"/>
      <c r="G130" s="58"/>
      <c r="H130" s="57"/>
      <c r="I130" s="180"/>
      <c r="J130" s="68"/>
      <c r="K130" s="277"/>
      <c r="L130" s="275">
        <v>0</v>
      </c>
      <c r="M130" s="183" t="str">
        <f>IFERROR(VLOOKUP(J130,Lists!J$4:K$723,2,FALSE),"")</f>
        <v/>
      </c>
      <c r="N130" s="70" t="str">
        <f>IFERROR(VLOOKUP(J130,Lists!J$4:L$723,3,FALSE),"")</f>
        <v/>
      </c>
      <c r="O130" s="71" t="str">
        <f t="shared" si="27"/>
        <v/>
      </c>
      <c r="P130" s="66"/>
      <c r="Q130" s="181"/>
      <c r="R130" s="94"/>
      <c r="S130" s="102"/>
      <c r="T130" s="103"/>
      <c r="U130" s="94"/>
      <c r="V130" s="104"/>
      <c r="W130" s="114"/>
      <c r="X130" s="85" t="str">
        <f>IFERROR(VLOOKUP(I130,Lists!A$4:B$11,2,FALSE),"")</f>
        <v/>
      </c>
      <c r="Y130" s="85" t="str">
        <f>IFERROR(VLOOKUP(#REF!,Lists!A$12:B$45,2,FALSE),"")</f>
        <v/>
      </c>
      <c r="Z130" s="90" t="str">
        <f t="shared" si="16"/>
        <v/>
      </c>
      <c r="AA130" s="100" t="str">
        <f t="shared" si="17"/>
        <v/>
      </c>
      <c r="AB130" s="100" t="str">
        <f>IF(L130&lt;&gt;0,IF(R130="Yes",IF(#REF!="","P",""),""),"")</f>
        <v/>
      </c>
      <c r="AC130" s="100" t="str">
        <f t="shared" si="18"/>
        <v/>
      </c>
      <c r="AD130" s="100" t="str">
        <f t="shared" si="19"/>
        <v/>
      </c>
      <c r="AE130" s="100" t="str">
        <f t="shared" si="20"/>
        <v/>
      </c>
      <c r="BN130" s="73" t="str">
        <f t="shared" si="21"/>
        <v/>
      </c>
      <c r="BO130" s="73" t="str">
        <f t="shared" si="22"/>
        <v/>
      </c>
      <c r="BP130" s="73" t="str">
        <f t="shared" si="23"/>
        <v/>
      </c>
      <c r="BQ130" s="73" t="str">
        <f t="shared" si="24"/>
        <v/>
      </c>
      <c r="BT130" s="73" t="str">
        <f t="shared" si="25"/>
        <v/>
      </c>
      <c r="CX130" s="42" t="str">
        <f t="shared" si="28"/>
        <v/>
      </c>
    </row>
    <row r="131" spans="1:102" ht="20.100000000000001" customHeight="1" x14ac:dyDescent="0.3">
      <c r="A131" s="90">
        <f>ROW()</f>
        <v>131</v>
      </c>
      <c r="B131" s="139" t="str">
        <f t="shared" si="26"/>
        <v/>
      </c>
      <c r="C131" s="139" t="str">
        <f t="shared" si="15"/>
        <v/>
      </c>
      <c r="D131" s="139" t="str">
        <f>IF(C131="","",COUNTIFS(C$11:C131,"&gt;0"))</f>
        <v/>
      </c>
      <c r="E131" s="57"/>
      <c r="F131" s="58"/>
      <c r="G131" s="58"/>
      <c r="H131" s="57"/>
      <c r="I131" s="180"/>
      <c r="J131" s="68"/>
      <c r="K131" s="277"/>
      <c r="L131" s="275">
        <v>0</v>
      </c>
      <c r="M131" s="183" t="str">
        <f>IFERROR(VLOOKUP(J131,Lists!J$4:K$723,2,FALSE),"")</f>
        <v/>
      </c>
      <c r="N131" s="70" t="str">
        <f>IFERROR(VLOOKUP(J131,Lists!J$4:L$723,3,FALSE),"")</f>
        <v/>
      </c>
      <c r="O131" s="71" t="str">
        <f t="shared" si="27"/>
        <v/>
      </c>
      <c r="P131" s="66"/>
      <c r="Q131" s="181"/>
      <c r="R131" s="94"/>
      <c r="S131" s="102"/>
      <c r="T131" s="103"/>
      <c r="U131" s="94"/>
      <c r="V131" s="104"/>
      <c r="W131" s="114"/>
      <c r="X131" s="85" t="str">
        <f>IFERROR(VLOOKUP(I131,Lists!A$4:B$11,2,FALSE),"")</f>
        <v/>
      </c>
      <c r="Y131" s="85" t="str">
        <f>IFERROR(VLOOKUP(#REF!,Lists!A$12:B$45,2,FALSE),"")</f>
        <v/>
      </c>
      <c r="Z131" s="90" t="str">
        <f t="shared" si="16"/>
        <v/>
      </c>
      <c r="AA131" s="100" t="str">
        <f t="shared" si="17"/>
        <v/>
      </c>
      <c r="AB131" s="100" t="str">
        <f>IF(L131&lt;&gt;0,IF(R131="Yes",IF(#REF!="","P",""),""),"")</f>
        <v/>
      </c>
      <c r="AC131" s="100" t="str">
        <f t="shared" si="18"/>
        <v/>
      </c>
      <c r="AD131" s="100" t="str">
        <f t="shared" si="19"/>
        <v/>
      </c>
      <c r="AE131" s="100" t="str">
        <f t="shared" si="20"/>
        <v/>
      </c>
      <c r="BN131" s="73" t="str">
        <f t="shared" si="21"/>
        <v/>
      </c>
      <c r="BO131" s="73" t="str">
        <f t="shared" si="22"/>
        <v/>
      </c>
      <c r="BP131" s="73" t="str">
        <f t="shared" si="23"/>
        <v/>
      </c>
      <c r="BQ131" s="73" t="str">
        <f t="shared" si="24"/>
        <v/>
      </c>
      <c r="BT131" s="73" t="str">
        <f t="shared" si="25"/>
        <v/>
      </c>
      <c r="CX131" s="42" t="str">
        <f t="shared" si="28"/>
        <v/>
      </c>
    </row>
    <row r="132" spans="1:102" ht="20.100000000000001" customHeight="1" x14ac:dyDescent="0.3">
      <c r="A132" s="90">
        <f>ROW()</f>
        <v>132</v>
      </c>
      <c r="B132" s="139" t="str">
        <f t="shared" si="26"/>
        <v/>
      </c>
      <c r="C132" s="139" t="str">
        <f t="shared" si="15"/>
        <v/>
      </c>
      <c r="D132" s="139" t="str">
        <f>IF(C132="","",COUNTIFS(C$11:C132,"&gt;0"))</f>
        <v/>
      </c>
      <c r="E132" s="57"/>
      <c r="F132" s="58"/>
      <c r="G132" s="58"/>
      <c r="H132" s="57"/>
      <c r="I132" s="180"/>
      <c r="J132" s="68"/>
      <c r="K132" s="277"/>
      <c r="L132" s="275">
        <v>0</v>
      </c>
      <c r="M132" s="183" t="str">
        <f>IFERROR(VLOOKUP(J132,Lists!J$4:K$723,2,FALSE),"")</f>
        <v/>
      </c>
      <c r="N132" s="70" t="str">
        <f>IFERROR(VLOOKUP(J132,Lists!J$4:L$723,3,FALSE),"")</f>
        <v/>
      </c>
      <c r="O132" s="71" t="str">
        <f t="shared" si="27"/>
        <v/>
      </c>
      <c r="P132" s="66"/>
      <c r="Q132" s="181"/>
      <c r="R132" s="94"/>
      <c r="S132" s="102"/>
      <c r="T132" s="103"/>
      <c r="U132" s="94"/>
      <c r="V132" s="104"/>
      <c r="W132" s="114"/>
      <c r="X132" s="85" t="str">
        <f>IFERROR(VLOOKUP(I132,Lists!A$4:B$11,2,FALSE),"")</f>
        <v/>
      </c>
      <c r="Y132" s="85" t="str">
        <f>IFERROR(VLOOKUP(#REF!,Lists!A$12:B$45,2,FALSE),"")</f>
        <v/>
      </c>
      <c r="Z132" s="90" t="str">
        <f t="shared" si="16"/>
        <v/>
      </c>
      <c r="AA132" s="100" t="str">
        <f t="shared" si="17"/>
        <v/>
      </c>
      <c r="AB132" s="100" t="str">
        <f>IF(L132&lt;&gt;0,IF(R132="Yes",IF(#REF!="","P",""),""),"")</f>
        <v/>
      </c>
      <c r="AC132" s="100" t="str">
        <f t="shared" si="18"/>
        <v/>
      </c>
      <c r="AD132" s="100" t="str">
        <f t="shared" si="19"/>
        <v/>
      </c>
      <c r="AE132" s="100" t="str">
        <f t="shared" si="20"/>
        <v/>
      </c>
      <c r="BN132" s="73" t="str">
        <f t="shared" si="21"/>
        <v/>
      </c>
      <c r="BO132" s="73" t="str">
        <f t="shared" si="22"/>
        <v/>
      </c>
      <c r="BP132" s="73" t="str">
        <f t="shared" si="23"/>
        <v/>
      </c>
      <c r="BQ132" s="73" t="str">
        <f t="shared" si="24"/>
        <v/>
      </c>
      <c r="BT132" s="73" t="str">
        <f t="shared" si="25"/>
        <v/>
      </c>
      <c r="CX132" s="42" t="str">
        <f t="shared" si="28"/>
        <v/>
      </c>
    </row>
    <row r="133" spans="1:102" ht="20.100000000000001" customHeight="1" x14ac:dyDescent="0.3">
      <c r="A133" s="90">
        <f>ROW()</f>
        <v>133</v>
      </c>
      <c r="B133" s="139" t="str">
        <f t="shared" si="26"/>
        <v/>
      </c>
      <c r="C133" s="139" t="str">
        <f t="shared" si="15"/>
        <v/>
      </c>
      <c r="D133" s="139" t="str">
        <f>IF(C133="","",COUNTIFS(C$11:C133,"&gt;0"))</f>
        <v/>
      </c>
      <c r="E133" s="57"/>
      <c r="F133" s="58"/>
      <c r="G133" s="58"/>
      <c r="H133" s="57"/>
      <c r="I133" s="180"/>
      <c r="J133" s="68"/>
      <c r="K133" s="277"/>
      <c r="L133" s="275">
        <v>0</v>
      </c>
      <c r="M133" s="183" t="str">
        <f>IFERROR(VLOOKUP(J133,Lists!J$4:K$723,2,FALSE),"")</f>
        <v/>
      </c>
      <c r="N133" s="70" t="str">
        <f>IFERROR(VLOOKUP(J133,Lists!J$4:L$723,3,FALSE),"")</f>
        <v/>
      </c>
      <c r="O133" s="71" t="str">
        <f t="shared" si="27"/>
        <v/>
      </c>
      <c r="P133" s="66"/>
      <c r="Q133" s="181"/>
      <c r="R133" s="94"/>
      <c r="S133" s="102"/>
      <c r="T133" s="103"/>
      <c r="U133" s="94"/>
      <c r="V133" s="104"/>
      <c r="W133" s="114"/>
      <c r="X133" s="85" t="str">
        <f>IFERROR(VLOOKUP(I133,Lists!A$4:B$11,2,FALSE),"")</f>
        <v/>
      </c>
      <c r="Y133" s="85" t="str">
        <f>IFERROR(VLOOKUP(#REF!,Lists!A$12:B$45,2,FALSE),"")</f>
        <v/>
      </c>
      <c r="Z133" s="90" t="str">
        <f t="shared" si="16"/>
        <v/>
      </c>
      <c r="AA133" s="100" t="str">
        <f t="shared" si="17"/>
        <v/>
      </c>
      <c r="AB133" s="100" t="str">
        <f>IF(L133&lt;&gt;0,IF(R133="Yes",IF(#REF!="","P",""),""),"")</f>
        <v/>
      </c>
      <c r="AC133" s="100" t="str">
        <f t="shared" si="18"/>
        <v/>
      </c>
      <c r="AD133" s="100" t="str">
        <f t="shared" si="19"/>
        <v/>
      </c>
      <c r="AE133" s="100" t="str">
        <f t="shared" si="20"/>
        <v/>
      </c>
      <c r="BN133" s="73" t="str">
        <f t="shared" si="21"/>
        <v/>
      </c>
      <c r="BO133" s="73" t="str">
        <f t="shared" si="22"/>
        <v/>
      </c>
      <c r="BP133" s="73" t="str">
        <f t="shared" si="23"/>
        <v/>
      </c>
      <c r="BQ133" s="73" t="str">
        <f t="shared" si="24"/>
        <v/>
      </c>
      <c r="BT133" s="73" t="str">
        <f t="shared" si="25"/>
        <v/>
      </c>
      <c r="CX133" s="42" t="str">
        <f t="shared" si="28"/>
        <v/>
      </c>
    </row>
    <row r="134" spans="1:102" ht="20.100000000000001" customHeight="1" x14ac:dyDescent="0.3">
      <c r="A134" s="90">
        <f>ROW()</f>
        <v>134</v>
      </c>
      <c r="B134" s="139" t="str">
        <f t="shared" si="26"/>
        <v/>
      </c>
      <c r="C134" s="139" t="str">
        <f t="shared" si="15"/>
        <v/>
      </c>
      <c r="D134" s="139" t="str">
        <f>IF(C134="","",COUNTIFS(C$11:C134,"&gt;0"))</f>
        <v/>
      </c>
      <c r="E134" s="57"/>
      <c r="F134" s="58"/>
      <c r="G134" s="58"/>
      <c r="H134" s="57"/>
      <c r="I134" s="180"/>
      <c r="J134" s="68"/>
      <c r="K134" s="277"/>
      <c r="L134" s="275">
        <v>0</v>
      </c>
      <c r="M134" s="183" t="str">
        <f>IFERROR(VLOOKUP(J134,Lists!J$4:K$723,2,FALSE),"")</f>
        <v/>
      </c>
      <c r="N134" s="70" t="str">
        <f>IFERROR(VLOOKUP(J134,Lists!J$4:L$723,3,FALSE),"")</f>
        <v/>
      </c>
      <c r="O134" s="71" t="str">
        <f t="shared" si="27"/>
        <v/>
      </c>
      <c r="P134" s="66"/>
      <c r="Q134" s="181"/>
      <c r="R134" s="94"/>
      <c r="S134" s="102"/>
      <c r="T134" s="103"/>
      <c r="U134" s="94"/>
      <c r="V134" s="104"/>
      <c r="W134" s="114"/>
      <c r="X134" s="85" t="str">
        <f>IFERROR(VLOOKUP(I134,Lists!A$4:B$11,2,FALSE),"")</f>
        <v/>
      </c>
      <c r="Y134" s="85" t="str">
        <f>IFERROR(VLOOKUP(#REF!,Lists!A$12:B$45,2,FALSE),"")</f>
        <v/>
      </c>
      <c r="Z134" s="90" t="str">
        <f t="shared" si="16"/>
        <v/>
      </c>
      <c r="AA134" s="100" t="str">
        <f t="shared" si="17"/>
        <v/>
      </c>
      <c r="AB134" s="100" t="str">
        <f>IF(L134&lt;&gt;0,IF(R134="Yes",IF(#REF!="","P",""),""),"")</f>
        <v/>
      </c>
      <c r="AC134" s="100" t="str">
        <f t="shared" si="18"/>
        <v/>
      </c>
      <c r="AD134" s="100" t="str">
        <f t="shared" si="19"/>
        <v/>
      </c>
      <c r="AE134" s="100" t="str">
        <f t="shared" si="20"/>
        <v/>
      </c>
      <c r="BN134" s="73" t="str">
        <f t="shared" si="21"/>
        <v/>
      </c>
      <c r="BO134" s="73" t="str">
        <f t="shared" si="22"/>
        <v/>
      </c>
      <c r="BP134" s="73" t="str">
        <f t="shared" si="23"/>
        <v/>
      </c>
      <c r="BQ134" s="73" t="str">
        <f t="shared" si="24"/>
        <v/>
      </c>
      <c r="BT134" s="73" t="str">
        <f t="shared" si="25"/>
        <v/>
      </c>
      <c r="CX134" s="42" t="str">
        <f t="shared" si="28"/>
        <v/>
      </c>
    </row>
    <row r="135" spans="1:102" ht="20.100000000000001" customHeight="1" x14ac:dyDescent="0.3">
      <c r="A135" s="90">
        <f>ROW()</f>
        <v>135</v>
      </c>
      <c r="B135" s="139" t="str">
        <f t="shared" si="26"/>
        <v/>
      </c>
      <c r="C135" s="139" t="str">
        <f t="shared" si="15"/>
        <v/>
      </c>
      <c r="D135" s="139" t="str">
        <f>IF(C135="","",COUNTIFS(C$11:C135,"&gt;0"))</f>
        <v/>
      </c>
      <c r="E135" s="57"/>
      <c r="F135" s="58"/>
      <c r="G135" s="58"/>
      <c r="H135" s="57"/>
      <c r="I135" s="180"/>
      <c r="J135" s="68"/>
      <c r="K135" s="277"/>
      <c r="L135" s="275">
        <v>0</v>
      </c>
      <c r="M135" s="183" t="str">
        <f>IFERROR(VLOOKUP(J135,Lists!J$4:K$723,2,FALSE),"")</f>
        <v/>
      </c>
      <c r="N135" s="70" t="str">
        <f>IFERROR(VLOOKUP(J135,Lists!J$4:L$723,3,FALSE),"")</f>
        <v/>
      </c>
      <c r="O135" s="71" t="str">
        <f t="shared" si="27"/>
        <v/>
      </c>
      <c r="P135" s="66"/>
      <c r="Q135" s="181"/>
      <c r="R135" s="94"/>
      <c r="S135" s="102"/>
      <c r="T135" s="103"/>
      <c r="U135" s="94"/>
      <c r="V135" s="104"/>
      <c r="W135" s="114"/>
      <c r="X135" s="85" t="str">
        <f>IFERROR(VLOOKUP(I135,Lists!A$4:B$11,2,FALSE),"")</f>
        <v/>
      </c>
      <c r="Y135" s="85" t="str">
        <f>IFERROR(VLOOKUP(#REF!,Lists!A$12:B$45,2,FALSE),"")</f>
        <v/>
      </c>
      <c r="Z135" s="90" t="str">
        <f t="shared" si="16"/>
        <v/>
      </c>
      <c r="AA135" s="100" t="str">
        <f t="shared" si="17"/>
        <v/>
      </c>
      <c r="AB135" s="100" t="str">
        <f>IF(L135&lt;&gt;0,IF(R135="Yes",IF(#REF!="","P",""),""),"")</f>
        <v/>
      </c>
      <c r="AC135" s="100" t="str">
        <f t="shared" si="18"/>
        <v/>
      </c>
      <c r="AD135" s="100" t="str">
        <f t="shared" si="19"/>
        <v/>
      </c>
      <c r="AE135" s="100" t="str">
        <f t="shared" si="20"/>
        <v/>
      </c>
      <c r="BN135" s="73" t="str">
        <f t="shared" si="21"/>
        <v/>
      </c>
      <c r="BO135" s="73" t="str">
        <f t="shared" si="22"/>
        <v/>
      </c>
      <c r="BP135" s="73" t="str">
        <f t="shared" si="23"/>
        <v/>
      </c>
      <c r="BQ135" s="73" t="str">
        <f t="shared" si="24"/>
        <v/>
      </c>
      <c r="BT135" s="73" t="str">
        <f t="shared" si="25"/>
        <v/>
      </c>
      <c r="CX135" s="42" t="str">
        <f t="shared" si="28"/>
        <v/>
      </c>
    </row>
    <row r="136" spans="1:102" ht="20.100000000000001" customHeight="1" x14ac:dyDescent="0.3">
      <c r="A136" s="90">
        <f>ROW()</f>
        <v>136</v>
      </c>
      <c r="B136" s="139" t="str">
        <f t="shared" si="26"/>
        <v/>
      </c>
      <c r="C136" s="139" t="str">
        <f t="shared" si="15"/>
        <v/>
      </c>
      <c r="D136" s="139" t="str">
        <f>IF(C136="","",COUNTIFS(C$11:C136,"&gt;0"))</f>
        <v/>
      </c>
      <c r="E136" s="57"/>
      <c r="F136" s="58"/>
      <c r="G136" s="58"/>
      <c r="H136" s="57"/>
      <c r="I136" s="180"/>
      <c r="J136" s="68"/>
      <c r="K136" s="277"/>
      <c r="L136" s="275">
        <v>0</v>
      </c>
      <c r="M136" s="183" t="str">
        <f>IFERROR(VLOOKUP(J136,Lists!J$4:K$723,2,FALSE),"")</f>
        <v/>
      </c>
      <c r="N136" s="70" t="str">
        <f>IFERROR(VLOOKUP(J136,Lists!J$4:L$723,3,FALSE),"")</f>
        <v/>
      </c>
      <c r="O136" s="71" t="str">
        <f t="shared" si="27"/>
        <v/>
      </c>
      <c r="P136" s="66"/>
      <c r="Q136" s="181"/>
      <c r="R136" s="94"/>
      <c r="S136" s="102"/>
      <c r="T136" s="103"/>
      <c r="U136" s="94"/>
      <c r="V136" s="104"/>
      <c r="W136" s="114"/>
      <c r="X136" s="85" t="str">
        <f>IFERROR(VLOOKUP(I136,Lists!A$4:B$11,2,FALSE),"")</f>
        <v/>
      </c>
      <c r="Y136" s="85" t="str">
        <f>IFERROR(VLOOKUP(#REF!,Lists!A$12:B$45,2,FALSE),"")</f>
        <v/>
      </c>
      <c r="Z136" s="90" t="str">
        <f t="shared" si="16"/>
        <v/>
      </c>
      <c r="AA136" s="100" t="str">
        <f t="shared" si="17"/>
        <v/>
      </c>
      <c r="AB136" s="100" t="str">
        <f>IF(L136&lt;&gt;0,IF(R136="Yes",IF(#REF!="","P",""),""),"")</f>
        <v/>
      </c>
      <c r="AC136" s="100" t="str">
        <f t="shared" si="18"/>
        <v/>
      </c>
      <c r="AD136" s="100" t="str">
        <f t="shared" si="19"/>
        <v/>
      </c>
      <c r="AE136" s="100" t="str">
        <f t="shared" si="20"/>
        <v/>
      </c>
      <c r="BN136" s="73" t="str">
        <f t="shared" si="21"/>
        <v/>
      </c>
      <c r="BO136" s="73" t="str">
        <f t="shared" si="22"/>
        <v/>
      </c>
      <c r="BP136" s="73" t="str">
        <f t="shared" si="23"/>
        <v/>
      </c>
      <c r="BQ136" s="73" t="str">
        <f t="shared" si="24"/>
        <v/>
      </c>
      <c r="BT136" s="73" t="str">
        <f t="shared" si="25"/>
        <v/>
      </c>
      <c r="CX136" s="42" t="str">
        <f t="shared" si="28"/>
        <v/>
      </c>
    </row>
    <row r="137" spans="1:102" ht="20.100000000000001" customHeight="1" x14ac:dyDescent="0.3">
      <c r="A137" s="90">
        <f>ROW()</f>
        <v>137</v>
      </c>
      <c r="B137" s="139" t="str">
        <f t="shared" si="26"/>
        <v/>
      </c>
      <c r="C137" s="139" t="str">
        <f t="shared" si="15"/>
        <v/>
      </c>
      <c r="D137" s="139" t="str">
        <f>IF(C137="","",COUNTIFS(C$11:C137,"&gt;0"))</f>
        <v/>
      </c>
      <c r="E137" s="57"/>
      <c r="F137" s="58"/>
      <c r="G137" s="58"/>
      <c r="H137" s="57"/>
      <c r="I137" s="180"/>
      <c r="J137" s="68"/>
      <c r="K137" s="277"/>
      <c r="L137" s="275">
        <v>0</v>
      </c>
      <c r="M137" s="183" t="str">
        <f>IFERROR(VLOOKUP(J137,Lists!J$4:K$723,2,FALSE),"")</f>
        <v/>
      </c>
      <c r="N137" s="70" t="str">
        <f>IFERROR(VLOOKUP(J137,Lists!J$4:L$723,3,FALSE),"")</f>
        <v/>
      </c>
      <c r="O137" s="71" t="str">
        <f t="shared" si="27"/>
        <v/>
      </c>
      <c r="P137" s="66"/>
      <c r="Q137" s="181"/>
      <c r="R137" s="94"/>
      <c r="S137" s="102"/>
      <c r="T137" s="103"/>
      <c r="U137" s="94"/>
      <c r="V137" s="104"/>
      <c r="W137" s="114"/>
      <c r="X137" s="85" t="str">
        <f>IFERROR(VLOOKUP(I137,Lists!A$4:B$11,2,FALSE),"")</f>
        <v/>
      </c>
      <c r="Y137" s="85" t="str">
        <f>IFERROR(VLOOKUP(#REF!,Lists!A$12:B$45,2,FALSE),"")</f>
        <v/>
      </c>
      <c r="Z137" s="90" t="str">
        <f t="shared" si="16"/>
        <v/>
      </c>
      <c r="AA137" s="100" t="str">
        <f t="shared" si="17"/>
        <v/>
      </c>
      <c r="AB137" s="100" t="str">
        <f>IF(L137&lt;&gt;0,IF(R137="Yes",IF(#REF!="","P",""),""),"")</f>
        <v/>
      </c>
      <c r="AC137" s="100" t="str">
        <f t="shared" si="18"/>
        <v/>
      </c>
      <c r="AD137" s="100" t="str">
        <f t="shared" si="19"/>
        <v/>
      </c>
      <c r="AE137" s="100" t="str">
        <f t="shared" si="20"/>
        <v/>
      </c>
      <c r="BN137" s="73" t="str">
        <f t="shared" si="21"/>
        <v/>
      </c>
      <c r="BO137" s="73" t="str">
        <f t="shared" si="22"/>
        <v/>
      </c>
      <c r="BP137" s="73" t="str">
        <f t="shared" si="23"/>
        <v/>
      </c>
      <c r="BQ137" s="73" t="str">
        <f t="shared" si="24"/>
        <v/>
      </c>
      <c r="BT137" s="73" t="str">
        <f t="shared" si="25"/>
        <v/>
      </c>
      <c r="CX137" s="42" t="str">
        <f t="shared" si="28"/>
        <v/>
      </c>
    </row>
    <row r="138" spans="1:102" ht="20.100000000000001" customHeight="1" x14ac:dyDescent="0.3">
      <c r="A138" s="90">
        <f>ROW()</f>
        <v>138</v>
      </c>
      <c r="B138" s="139" t="str">
        <f t="shared" si="26"/>
        <v/>
      </c>
      <c r="C138" s="139" t="str">
        <f t="shared" si="15"/>
        <v/>
      </c>
      <c r="D138" s="139" t="str">
        <f>IF(C138="","",COUNTIFS(C$11:C138,"&gt;0"))</f>
        <v/>
      </c>
      <c r="E138" s="57"/>
      <c r="F138" s="58"/>
      <c r="G138" s="58"/>
      <c r="H138" s="57"/>
      <c r="I138" s="180"/>
      <c r="J138" s="68"/>
      <c r="K138" s="277"/>
      <c r="L138" s="275">
        <v>0</v>
      </c>
      <c r="M138" s="183" t="str">
        <f>IFERROR(VLOOKUP(J138,Lists!J$4:K$723,2,FALSE),"")</f>
        <v/>
      </c>
      <c r="N138" s="70" t="str">
        <f>IFERROR(VLOOKUP(J138,Lists!J$4:L$723,3,FALSE),"")</f>
        <v/>
      </c>
      <c r="O138" s="71" t="str">
        <f t="shared" si="27"/>
        <v/>
      </c>
      <c r="P138" s="66"/>
      <c r="Q138" s="181"/>
      <c r="R138" s="94"/>
      <c r="S138" s="102"/>
      <c r="T138" s="103"/>
      <c r="U138" s="94"/>
      <c r="V138" s="104"/>
      <c r="W138" s="114"/>
      <c r="X138" s="85" t="str">
        <f>IFERROR(VLOOKUP(I138,Lists!A$4:B$11,2,FALSE),"")</f>
        <v/>
      </c>
      <c r="Y138" s="85" t="str">
        <f>IFERROR(VLOOKUP(#REF!,Lists!A$12:B$45,2,FALSE),"")</f>
        <v/>
      </c>
      <c r="Z138" s="90" t="str">
        <f t="shared" si="16"/>
        <v/>
      </c>
      <c r="AA138" s="100" t="str">
        <f t="shared" si="17"/>
        <v/>
      </c>
      <c r="AB138" s="100" t="str">
        <f>IF(L138&lt;&gt;0,IF(R138="Yes",IF(#REF!="","P",""),""),"")</f>
        <v/>
      </c>
      <c r="AC138" s="100" t="str">
        <f t="shared" si="18"/>
        <v/>
      </c>
      <c r="AD138" s="100" t="str">
        <f t="shared" si="19"/>
        <v/>
      </c>
      <c r="AE138" s="100" t="str">
        <f t="shared" si="20"/>
        <v/>
      </c>
      <c r="AR138" s="82"/>
      <c r="BN138" s="73" t="str">
        <f t="shared" si="21"/>
        <v/>
      </c>
      <c r="BO138" s="73" t="str">
        <f t="shared" si="22"/>
        <v/>
      </c>
      <c r="BP138" s="73" t="str">
        <f t="shared" si="23"/>
        <v/>
      </c>
      <c r="BQ138" s="73" t="str">
        <f t="shared" si="24"/>
        <v/>
      </c>
      <c r="BT138" s="73" t="str">
        <f t="shared" si="25"/>
        <v/>
      </c>
      <c r="CX138" s="42" t="str">
        <f t="shared" si="28"/>
        <v/>
      </c>
    </row>
    <row r="139" spans="1:102" ht="20.100000000000001" customHeight="1" x14ac:dyDescent="0.3">
      <c r="A139" s="90">
        <f>ROW()</f>
        <v>139</v>
      </c>
      <c r="B139" s="139" t="str">
        <f t="shared" si="26"/>
        <v/>
      </c>
      <c r="C139" s="139" t="str">
        <f t="shared" ref="C139:C202" si="29">IF(R139="Yes",B139,"")</f>
        <v/>
      </c>
      <c r="D139" s="139" t="str">
        <f>IF(C139="","",COUNTIFS(C$11:C139,"&gt;0"))</f>
        <v/>
      </c>
      <c r="E139" s="57"/>
      <c r="F139" s="58"/>
      <c r="G139" s="58"/>
      <c r="H139" s="57"/>
      <c r="I139" s="180"/>
      <c r="J139" s="68"/>
      <c r="K139" s="277"/>
      <c r="L139" s="275">
        <v>0</v>
      </c>
      <c r="M139" s="183" t="str">
        <f>IFERROR(VLOOKUP(J139,Lists!J$4:K$723,2,FALSE),"")</f>
        <v/>
      </c>
      <c r="N139" s="70" t="str">
        <f>IFERROR(VLOOKUP(J139,Lists!J$4:L$723,3,FALSE),"")</f>
        <v/>
      </c>
      <c r="O139" s="71" t="str">
        <f t="shared" si="27"/>
        <v/>
      </c>
      <c r="P139" s="66"/>
      <c r="Q139" s="181"/>
      <c r="R139" s="94"/>
      <c r="S139" s="102"/>
      <c r="T139" s="103"/>
      <c r="U139" s="94"/>
      <c r="V139" s="104"/>
      <c r="W139" s="114"/>
      <c r="X139" s="85" t="str">
        <f>IFERROR(VLOOKUP(I139,Lists!A$4:B$11,2,FALSE),"")</f>
        <v/>
      </c>
      <c r="Y139" s="85" t="str">
        <f>IFERROR(VLOOKUP(#REF!,Lists!A$12:B$45,2,FALSE),"")</f>
        <v/>
      </c>
      <c r="Z139" s="90" t="str">
        <f t="shared" ref="Z139:Z202" si="30">IF(L139&lt;&gt;0,IF(P139="","P",""),"")</f>
        <v/>
      </c>
      <c r="AA139" s="100" t="str">
        <f t="shared" ref="AA139:AA202" si="31">IF(L139&lt;&gt;0,IF(P139&lt;&gt;0,IF(R139="","P",""),"P"),"")</f>
        <v/>
      </c>
      <c r="AB139" s="100" t="str">
        <f>IF(L139&lt;&gt;0,IF(R139="Yes",IF(#REF!="","P",""),""),"")</f>
        <v/>
      </c>
      <c r="AC139" s="100" t="str">
        <f t="shared" ref="AC139:AC202" si="32">IF(L139&lt;&gt;0,IF(R139="Yes",IF(S139="","P",""),""),"")</f>
        <v/>
      </c>
      <c r="AD139" s="100" t="str">
        <f t="shared" ref="AD139:AD202" si="33">IF(L139&lt;&gt;0,IF(R139="Yes",IF(U139="","P",""),""),"")</f>
        <v/>
      </c>
      <c r="AE139" s="100" t="str">
        <f t="shared" ref="AE139:AE202" si="34">IF(L139&lt;&gt;0,IF(S139="No - Never began",IF(T139="","P",""),""),"")</f>
        <v/>
      </c>
      <c r="AR139" s="82"/>
      <c r="BN139" s="73" t="str">
        <f t="shared" ref="BN139:BN202" si="35">IF($P139&gt;0,IF(E139="","P",""),"")</f>
        <v/>
      </c>
      <c r="BO139" s="73" t="str">
        <f t="shared" ref="BO139:BO202" si="36">IF($P139&gt;0,IF(F139="","P",""),"")</f>
        <v/>
      </c>
      <c r="BP139" s="73" t="str">
        <f t="shared" ref="BP139:BP202" si="37">IF($P139&gt;0,IF(G139="","P",""),"")</f>
        <v/>
      </c>
      <c r="BQ139" s="73" t="str">
        <f t="shared" ref="BQ139:BQ202" si="38">IF($P139&gt;0,IF(H139="","P",""),"")</f>
        <v/>
      </c>
      <c r="BT139" s="73" t="str">
        <f t="shared" ref="BT139:BT202" si="39">IF($P139&gt;0,IF(L139=0,"P",""),"")</f>
        <v/>
      </c>
      <c r="CX139" s="42" t="str">
        <f t="shared" si="28"/>
        <v/>
      </c>
    </row>
    <row r="140" spans="1:102" ht="20.100000000000001" customHeight="1" x14ac:dyDescent="0.3">
      <c r="A140" s="90">
        <f>ROW()</f>
        <v>140</v>
      </c>
      <c r="B140" s="139" t="str">
        <f t="shared" ref="B140:B203" si="40">IF(H140&gt;0,IF(H140&amp;J140=H139&amp;J139,B139,B139+1),"")</f>
        <v/>
      </c>
      <c r="C140" s="139" t="str">
        <f t="shared" si="29"/>
        <v/>
      </c>
      <c r="D140" s="139" t="str">
        <f>IF(C140="","",COUNTIFS(C$11:C140,"&gt;0"))</f>
        <v/>
      </c>
      <c r="E140" s="57"/>
      <c r="F140" s="58"/>
      <c r="G140" s="58"/>
      <c r="H140" s="57"/>
      <c r="I140" s="180"/>
      <c r="J140" s="68"/>
      <c r="K140" s="277"/>
      <c r="L140" s="275">
        <v>0</v>
      </c>
      <c r="M140" s="183" t="str">
        <f>IFERROR(VLOOKUP(J140,Lists!J$4:K$723,2,FALSE),"")</f>
        <v/>
      </c>
      <c r="N140" s="70" t="str">
        <f>IFERROR(VLOOKUP(J140,Lists!J$4:L$723,3,FALSE),"")</f>
        <v/>
      </c>
      <c r="O140" s="71" t="str">
        <f t="shared" ref="O140:O203" si="41">IF(L140&gt;0,L140*M140,"")</f>
        <v/>
      </c>
      <c r="P140" s="66"/>
      <c r="Q140" s="181"/>
      <c r="R140" s="94"/>
      <c r="S140" s="102"/>
      <c r="T140" s="103"/>
      <c r="U140" s="94"/>
      <c r="V140" s="104"/>
      <c r="W140" s="114"/>
      <c r="X140" s="85" t="str">
        <f>IFERROR(VLOOKUP(I140,Lists!A$4:B$11,2,FALSE),"")</f>
        <v/>
      </c>
      <c r="Y140" s="85" t="str">
        <f>IFERROR(VLOOKUP(#REF!,Lists!A$12:B$45,2,FALSE),"")</f>
        <v/>
      </c>
      <c r="Z140" s="90" t="str">
        <f t="shared" si="30"/>
        <v/>
      </c>
      <c r="AA140" s="100" t="str">
        <f t="shared" si="31"/>
        <v/>
      </c>
      <c r="AB140" s="100" t="str">
        <f>IF(L140&lt;&gt;0,IF(R140="Yes",IF(#REF!="","P",""),""),"")</f>
        <v/>
      </c>
      <c r="AC140" s="100" t="str">
        <f t="shared" si="32"/>
        <v/>
      </c>
      <c r="AD140" s="100" t="str">
        <f t="shared" si="33"/>
        <v/>
      </c>
      <c r="AE140" s="100" t="str">
        <f t="shared" si="34"/>
        <v/>
      </c>
      <c r="AR140" s="82"/>
      <c r="BN140" s="73" t="str">
        <f t="shared" si="35"/>
        <v/>
      </c>
      <c r="BO140" s="73" t="str">
        <f t="shared" si="36"/>
        <v/>
      </c>
      <c r="BP140" s="73" t="str">
        <f t="shared" si="37"/>
        <v/>
      </c>
      <c r="BQ140" s="73" t="str">
        <f t="shared" si="38"/>
        <v/>
      </c>
      <c r="BT140" s="73" t="str">
        <f t="shared" si="39"/>
        <v/>
      </c>
      <c r="CX140" s="42" t="str">
        <f t="shared" ref="CX140:CX203" si="42">IF(L140&lt;&gt;0,IF(P140="","P",""),"")</f>
        <v/>
      </c>
    </row>
    <row r="141" spans="1:102" ht="20.100000000000001" customHeight="1" x14ac:dyDescent="0.3">
      <c r="A141" s="90">
        <f>ROW()</f>
        <v>141</v>
      </c>
      <c r="B141" s="139" t="str">
        <f t="shared" si="40"/>
        <v/>
      </c>
      <c r="C141" s="139" t="str">
        <f t="shared" si="29"/>
        <v/>
      </c>
      <c r="D141" s="139" t="str">
        <f>IF(C141="","",COUNTIFS(C$11:C141,"&gt;0"))</f>
        <v/>
      </c>
      <c r="E141" s="57"/>
      <c r="F141" s="58"/>
      <c r="G141" s="58"/>
      <c r="H141" s="57"/>
      <c r="I141" s="180"/>
      <c r="J141" s="68"/>
      <c r="K141" s="277"/>
      <c r="L141" s="275">
        <v>0</v>
      </c>
      <c r="M141" s="183" t="str">
        <f>IFERROR(VLOOKUP(J141,Lists!J$4:K$723,2,FALSE),"")</f>
        <v/>
      </c>
      <c r="N141" s="70" t="str">
        <f>IFERROR(VLOOKUP(J141,Lists!J$4:L$723,3,FALSE),"")</f>
        <v/>
      </c>
      <c r="O141" s="71" t="str">
        <f t="shared" si="41"/>
        <v/>
      </c>
      <c r="P141" s="66"/>
      <c r="Q141" s="181"/>
      <c r="R141" s="94"/>
      <c r="S141" s="102"/>
      <c r="T141" s="103"/>
      <c r="U141" s="94"/>
      <c r="V141" s="104"/>
      <c r="W141" s="114"/>
      <c r="X141" s="85" t="str">
        <f>IFERROR(VLOOKUP(I141,Lists!A$4:B$11,2,FALSE),"")</f>
        <v/>
      </c>
      <c r="Y141" s="85" t="str">
        <f>IFERROR(VLOOKUP(#REF!,Lists!A$12:B$45,2,FALSE),"")</f>
        <v/>
      </c>
      <c r="Z141" s="90" t="str">
        <f t="shared" si="30"/>
        <v/>
      </c>
      <c r="AA141" s="100" t="str">
        <f t="shared" si="31"/>
        <v/>
      </c>
      <c r="AB141" s="100" t="str">
        <f>IF(L141&lt;&gt;0,IF(R141="Yes",IF(#REF!="","P",""),""),"")</f>
        <v/>
      </c>
      <c r="AC141" s="100" t="str">
        <f t="shared" si="32"/>
        <v/>
      </c>
      <c r="AD141" s="100" t="str">
        <f t="shared" si="33"/>
        <v/>
      </c>
      <c r="AE141" s="100" t="str">
        <f t="shared" si="34"/>
        <v/>
      </c>
      <c r="AR141" s="82"/>
      <c r="BN141" s="73" t="str">
        <f t="shared" si="35"/>
        <v/>
      </c>
      <c r="BO141" s="73" t="str">
        <f t="shared" si="36"/>
        <v/>
      </c>
      <c r="BP141" s="73" t="str">
        <f t="shared" si="37"/>
        <v/>
      </c>
      <c r="BQ141" s="73" t="str">
        <f t="shared" si="38"/>
        <v/>
      </c>
      <c r="BT141" s="73" t="str">
        <f t="shared" si="39"/>
        <v/>
      </c>
      <c r="CX141" s="42" t="str">
        <f t="shared" si="42"/>
        <v/>
      </c>
    </row>
    <row r="142" spans="1:102" ht="20.100000000000001" customHeight="1" x14ac:dyDescent="0.3">
      <c r="A142" s="90">
        <f>ROW()</f>
        <v>142</v>
      </c>
      <c r="B142" s="139" t="str">
        <f t="shared" si="40"/>
        <v/>
      </c>
      <c r="C142" s="139" t="str">
        <f t="shared" si="29"/>
        <v/>
      </c>
      <c r="D142" s="139" t="str">
        <f>IF(C142="","",COUNTIFS(C$11:C142,"&gt;0"))</f>
        <v/>
      </c>
      <c r="E142" s="57"/>
      <c r="F142" s="58"/>
      <c r="G142" s="58"/>
      <c r="H142" s="57"/>
      <c r="I142" s="180"/>
      <c r="J142" s="68"/>
      <c r="K142" s="277"/>
      <c r="L142" s="275">
        <v>0</v>
      </c>
      <c r="M142" s="183" t="str">
        <f>IFERROR(VLOOKUP(J142,Lists!J$4:K$723,2,FALSE),"")</f>
        <v/>
      </c>
      <c r="N142" s="70" t="str">
        <f>IFERROR(VLOOKUP(J142,Lists!J$4:L$723,3,FALSE),"")</f>
        <v/>
      </c>
      <c r="O142" s="71" t="str">
        <f t="shared" si="41"/>
        <v/>
      </c>
      <c r="P142" s="66"/>
      <c r="Q142" s="181"/>
      <c r="R142" s="94"/>
      <c r="S142" s="102"/>
      <c r="T142" s="103"/>
      <c r="U142" s="94"/>
      <c r="V142" s="104"/>
      <c r="W142" s="114"/>
      <c r="X142" s="85" t="str">
        <f>IFERROR(VLOOKUP(I142,Lists!A$4:B$11,2,FALSE),"")</f>
        <v/>
      </c>
      <c r="Y142" s="85" t="str">
        <f>IFERROR(VLOOKUP(#REF!,Lists!A$12:B$45,2,FALSE),"")</f>
        <v/>
      </c>
      <c r="Z142" s="90" t="str">
        <f t="shared" si="30"/>
        <v/>
      </c>
      <c r="AA142" s="100" t="str">
        <f t="shared" si="31"/>
        <v/>
      </c>
      <c r="AB142" s="100" t="str">
        <f>IF(L142&lt;&gt;0,IF(R142="Yes",IF(#REF!="","P",""),""),"")</f>
        <v/>
      </c>
      <c r="AC142" s="100" t="str">
        <f t="shared" si="32"/>
        <v/>
      </c>
      <c r="AD142" s="100" t="str">
        <f t="shared" si="33"/>
        <v/>
      </c>
      <c r="AE142" s="100" t="str">
        <f t="shared" si="34"/>
        <v/>
      </c>
      <c r="AR142" s="82"/>
      <c r="BN142" s="73" t="str">
        <f t="shared" si="35"/>
        <v/>
      </c>
      <c r="BO142" s="73" t="str">
        <f t="shared" si="36"/>
        <v/>
      </c>
      <c r="BP142" s="73" t="str">
        <f t="shared" si="37"/>
        <v/>
      </c>
      <c r="BQ142" s="73" t="str">
        <f t="shared" si="38"/>
        <v/>
      </c>
      <c r="BT142" s="73" t="str">
        <f t="shared" si="39"/>
        <v/>
      </c>
      <c r="CX142" s="42" t="str">
        <f t="shared" si="42"/>
        <v/>
      </c>
    </row>
    <row r="143" spans="1:102" ht="20.100000000000001" customHeight="1" x14ac:dyDescent="0.3">
      <c r="A143" s="90">
        <f>ROW()</f>
        <v>143</v>
      </c>
      <c r="B143" s="139" t="str">
        <f t="shared" si="40"/>
        <v/>
      </c>
      <c r="C143" s="139" t="str">
        <f t="shared" si="29"/>
        <v/>
      </c>
      <c r="D143" s="139" t="str">
        <f>IF(C143="","",COUNTIFS(C$11:C143,"&gt;0"))</f>
        <v/>
      </c>
      <c r="E143" s="57"/>
      <c r="F143" s="58"/>
      <c r="G143" s="58"/>
      <c r="H143" s="57"/>
      <c r="I143" s="180"/>
      <c r="J143" s="68"/>
      <c r="K143" s="277"/>
      <c r="L143" s="275">
        <v>0</v>
      </c>
      <c r="M143" s="183" t="str">
        <f>IFERROR(VLOOKUP(J143,Lists!J$4:K$723,2,FALSE),"")</f>
        <v/>
      </c>
      <c r="N143" s="70" t="str">
        <f>IFERROR(VLOOKUP(J143,Lists!J$4:L$723,3,FALSE),"")</f>
        <v/>
      </c>
      <c r="O143" s="71" t="str">
        <f t="shared" si="41"/>
        <v/>
      </c>
      <c r="P143" s="66"/>
      <c r="Q143" s="181"/>
      <c r="R143" s="94"/>
      <c r="S143" s="102"/>
      <c r="T143" s="103"/>
      <c r="U143" s="94"/>
      <c r="V143" s="104"/>
      <c r="W143" s="114"/>
      <c r="X143" s="85" t="str">
        <f>IFERROR(VLOOKUP(I143,Lists!A$4:B$11,2,FALSE),"")</f>
        <v/>
      </c>
      <c r="Y143" s="85" t="str">
        <f>IFERROR(VLOOKUP(#REF!,Lists!A$12:B$45,2,FALSE),"")</f>
        <v/>
      </c>
      <c r="Z143" s="90" t="str">
        <f t="shared" si="30"/>
        <v/>
      </c>
      <c r="AA143" s="100" t="str">
        <f t="shared" si="31"/>
        <v/>
      </c>
      <c r="AB143" s="100" t="str">
        <f>IF(L143&lt;&gt;0,IF(R143="Yes",IF(#REF!="","P",""),""),"")</f>
        <v/>
      </c>
      <c r="AC143" s="100" t="str">
        <f t="shared" si="32"/>
        <v/>
      </c>
      <c r="AD143" s="100" t="str">
        <f t="shared" si="33"/>
        <v/>
      </c>
      <c r="AE143" s="100" t="str">
        <f t="shared" si="34"/>
        <v/>
      </c>
      <c r="AR143" s="82"/>
      <c r="BN143" s="73" t="str">
        <f t="shared" si="35"/>
        <v/>
      </c>
      <c r="BO143" s="73" t="str">
        <f t="shared" si="36"/>
        <v/>
      </c>
      <c r="BP143" s="73" t="str">
        <f t="shared" si="37"/>
        <v/>
      </c>
      <c r="BQ143" s="73" t="str">
        <f t="shared" si="38"/>
        <v/>
      </c>
      <c r="BT143" s="73" t="str">
        <f t="shared" si="39"/>
        <v/>
      </c>
      <c r="CX143" s="42" t="str">
        <f t="shared" si="42"/>
        <v/>
      </c>
    </row>
    <row r="144" spans="1:102" ht="20.100000000000001" customHeight="1" x14ac:dyDescent="0.3">
      <c r="A144" s="90">
        <f>ROW()</f>
        <v>144</v>
      </c>
      <c r="B144" s="139" t="str">
        <f t="shared" si="40"/>
        <v/>
      </c>
      <c r="C144" s="139" t="str">
        <f t="shared" si="29"/>
        <v/>
      </c>
      <c r="D144" s="139" t="str">
        <f>IF(C144="","",COUNTIFS(C$11:C144,"&gt;0"))</f>
        <v/>
      </c>
      <c r="E144" s="57"/>
      <c r="F144" s="58"/>
      <c r="G144" s="58"/>
      <c r="H144" s="57"/>
      <c r="I144" s="180"/>
      <c r="J144" s="68"/>
      <c r="K144" s="277"/>
      <c r="L144" s="275">
        <v>0</v>
      </c>
      <c r="M144" s="183" t="str">
        <f>IFERROR(VLOOKUP(J144,Lists!J$4:K$723,2,FALSE),"")</f>
        <v/>
      </c>
      <c r="N144" s="70" t="str">
        <f>IFERROR(VLOOKUP(J144,Lists!J$4:L$723,3,FALSE),"")</f>
        <v/>
      </c>
      <c r="O144" s="71" t="str">
        <f t="shared" si="41"/>
        <v/>
      </c>
      <c r="P144" s="66"/>
      <c r="Q144" s="181"/>
      <c r="R144" s="94"/>
      <c r="S144" s="102"/>
      <c r="T144" s="103"/>
      <c r="U144" s="94"/>
      <c r="V144" s="104"/>
      <c r="W144" s="114"/>
      <c r="X144" s="85" t="str">
        <f>IFERROR(VLOOKUP(I144,Lists!A$4:B$11,2,FALSE),"")</f>
        <v/>
      </c>
      <c r="Y144" s="85" t="str">
        <f>IFERROR(VLOOKUP(#REF!,Lists!A$12:B$45,2,FALSE),"")</f>
        <v/>
      </c>
      <c r="Z144" s="90" t="str">
        <f t="shared" si="30"/>
        <v/>
      </c>
      <c r="AA144" s="100" t="str">
        <f t="shared" si="31"/>
        <v/>
      </c>
      <c r="AB144" s="100" t="str">
        <f>IF(L144&lt;&gt;0,IF(R144="Yes",IF(#REF!="","P",""),""),"")</f>
        <v/>
      </c>
      <c r="AC144" s="100" t="str">
        <f t="shared" si="32"/>
        <v/>
      </c>
      <c r="AD144" s="100" t="str">
        <f t="shared" si="33"/>
        <v/>
      </c>
      <c r="AE144" s="100" t="str">
        <f t="shared" si="34"/>
        <v/>
      </c>
      <c r="AR144" s="82"/>
      <c r="BN144" s="73" t="str">
        <f t="shared" si="35"/>
        <v/>
      </c>
      <c r="BO144" s="73" t="str">
        <f t="shared" si="36"/>
        <v/>
      </c>
      <c r="BP144" s="73" t="str">
        <f t="shared" si="37"/>
        <v/>
      </c>
      <c r="BQ144" s="73" t="str">
        <f t="shared" si="38"/>
        <v/>
      </c>
      <c r="BT144" s="73" t="str">
        <f t="shared" si="39"/>
        <v/>
      </c>
      <c r="CX144" s="42" t="str">
        <f t="shared" si="42"/>
        <v/>
      </c>
    </row>
    <row r="145" spans="1:102" ht="20.100000000000001" customHeight="1" x14ac:dyDescent="0.3">
      <c r="A145" s="90">
        <f>ROW()</f>
        <v>145</v>
      </c>
      <c r="B145" s="139" t="str">
        <f t="shared" si="40"/>
        <v/>
      </c>
      <c r="C145" s="139" t="str">
        <f t="shared" si="29"/>
        <v/>
      </c>
      <c r="D145" s="139" t="str">
        <f>IF(C145="","",COUNTIFS(C$11:C145,"&gt;0"))</f>
        <v/>
      </c>
      <c r="E145" s="57"/>
      <c r="F145" s="58"/>
      <c r="G145" s="58"/>
      <c r="H145" s="57"/>
      <c r="I145" s="180"/>
      <c r="J145" s="68"/>
      <c r="K145" s="277"/>
      <c r="L145" s="275">
        <v>0</v>
      </c>
      <c r="M145" s="183" t="str">
        <f>IFERROR(VLOOKUP(J145,Lists!J$4:K$723,2,FALSE),"")</f>
        <v/>
      </c>
      <c r="N145" s="70" t="str">
        <f>IFERROR(VLOOKUP(J145,Lists!J$4:L$723,3,FALSE),"")</f>
        <v/>
      </c>
      <c r="O145" s="71" t="str">
        <f t="shared" si="41"/>
        <v/>
      </c>
      <c r="P145" s="66"/>
      <c r="Q145" s="181"/>
      <c r="R145" s="94"/>
      <c r="S145" s="102"/>
      <c r="T145" s="103"/>
      <c r="U145" s="94"/>
      <c r="V145" s="104"/>
      <c r="W145" s="114"/>
      <c r="X145" s="85" t="str">
        <f>IFERROR(VLOOKUP(I145,Lists!A$4:B$11,2,FALSE),"")</f>
        <v/>
      </c>
      <c r="Y145" s="85" t="str">
        <f>IFERROR(VLOOKUP(#REF!,Lists!A$12:B$45,2,FALSE),"")</f>
        <v/>
      </c>
      <c r="Z145" s="90" t="str">
        <f t="shared" si="30"/>
        <v/>
      </c>
      <c r="AA145" s="100" t="str">
        <f t="shared" si="31"/>
        <v/>
      </c>
      <c r="AB145" s="100" t="str">
        <f>IF(L145&lt;&gt;0,IF(R145="Yes",IF(#REF!="","P",""),""),"")</f>
        <v/>
      </c>
      <c r="AC145" s="100" t="str">
        <f t="shared" si="32"/>
        <v/>
      </c>
      <c r="AD145" s="100" t="str">
        <f t="shared" si="33"/>
        <v/>
      </c>
      <c r="AE145" s="100" t="str">
        <f t="shared" si="34"/>
        <v/>
      </c>
      <c r="AR145" s="82"/>
      <c r="BN145" s="73" t="str">
        <f t="shared" si="35"/>
        <v/>
      </c>
      <c r="BO145" s="73" t="str">
        <f t="shared" si="36"/>
        <v/>
      </c>
      <c r="BP145" s="73" t="str">
        <f t="shared" si="37"/>
        <v/>
      </c>
      <c r="BQ145" s="73" t="str">
        <f t="shared" si="38"/>
        <v/>
      </c>
      <c r="BT145" s="73" t="str">
        <f t="shared" si="39"/>
        <v/>
      </c>
      <c r="CX145" s="42" t="str">
        <f t="shared" si="42"/>
        <v/>
      </c>
    </row>
    <row r="146" spans="1:102" ht="20.100000000000001" customHeight="1" x14ac:dyDescent="0.3">
      <c r="A146" s="90">
        <f>ROW()</f>
        <v>146</v>
      </c>
      <c r="B146" s="139" t="str">
        <f t="shared" si="40"/>
        <v/>
      </c>
      <c r="C146" s="139" t="str">
        <f t="shared" si="29"/>
        <v/>
      </c>
      <c r="D146" s="139" t="str">
        <f>IF(C146="","",COUNTIFS(C$11:C146,"&gt;0"))</f>
        <v/>
      </c>
      <c r="E146" s="57"/>
      <c r="F146" s="58"/>
      <c r="G146" s="58"/>
      <c r="H146" s="57"/>
      <c r="I146" s="180"/>
      <c r="J146" s="68"/>
      <c r="K146" s="277"/>
      <c r="L146" s="275">
        <v>0</v>
      </c>
      <c r="M146" s="183" t="str">
        <f>IFERROR(VLOOKUP(J146,Lists!J$4:K$723,2,FALSE),"")</f>
        <v/>
      </c>
      <c r="N146" s="70" t="str">
        <f>IFERROR(VLOOKUP(J146,Lists!J$4:L$723,3,FALSE),"")</f>
        <v/>
      </c>
      <c r="O146" s="71" t="str">
        <f t="shared" si="41"/>
        <v/>
      </c>
      <c r="P146" s="66"/>
      <c r="Q146" s="181"/>
      <c r="R146" s="94"/>
      <c r="S146" s="102"/>
      <c r="T146" s="103"/>
      <c r="U146" s="94"/>
      <c r="V146" s="104"/>
      <c r="W146" s="114"/>
      <c r="X146" s="85" t="str">
        <f>IFERROR(VLOOKUP(I146,Lists!A$4:B$11,2,FALSE),"")</f>
        <v/>
      </c>
      <c r="Y146" s="85" t="str">
        <f>IFERROR(VLOOKUP(#REF!,Lists!A$12:B$45,2,FALSE),"")</f>
        <v/>
      </c>
      <c r="Z146" s="90" t="str">
        <f t="shared" si="30"/>
        <v/>
      </c>
      <c r="AA146" s="100" t="str">
        <f t="shared" si="31"/>
        <v/>
      </c>
      <c r="AB146" s="100" t="str">
        <f>IF(L146&lt;&gt;0,IF(R146="Yes",IF(#REF!="","P",""),""),"")</f>
        <v/>
      </c>
      <c r="AC146" s="100" t="str">
        <f t="shared" si="32"/>
        <v/>
      </c>
      <c r="AD146" s="100" t="str">
        <f t="shared" si="33"/>
        <v/>
      </c>
      <c r="AE146" s="100" t="str">
        <f t="shared" si="34"/>
        <v/>
      </c>
      <c r="AR146" s="82"/>
      <c r="BN146" s="73" t="str">
        <f t="shared" si="35"/>
        <v/>
      </c>
      <c r="BO146" s="73" t="str">
        <f t="shared" si="36"/>
        <v/>
      </c>
      <c r="BP146" s="73" t="str">
        <f t="shared" si="37"/>
        <v/>
      </c>
      <c r="BQ146" s="73" t="str">
        <f t="shared" si="38"/>
        <v/>
      </c>
      <c r="BT146" s="73" t="str">
        <f t="shared" si="39"/>
        <v/>
      </c>
      <c r="CX146" s="42" t="str">
        <f t="shared" si="42"/>
        <v/>
      </c>
    </row>
    <row r="147" spans="1:102" ht="20.100000000000001" customHeight="1" x14ac:dyDescent="0.3">
      <c r="A147" s="90">
        <f>ROW()</f>
        <v>147</v>
      </c>
      <c r="B147" s="139" t="str">
        <f t="shared" si="40"/>
        <v/>
      </c>
      <c r="C147" s="139" t="str">
        <f t="shared" si="29"/>
        <v/>
      </c>
      <c r="D147" s="139" t="str">
        <f>IF(C147="","",COUNTIFS(C$11:C147,"&gt;0"))</f>
        <v/>
      </c>
      <c r="E147" s="57"/>
      <c r="F147" s="58"/>
      <c r="G147" s="58"/>
      <c r="H147" s="57"/>
      <c r="I147" s="180"/>
      <c r="J147" s="68"/>
      <c r="K147" s="277"/>
      <c r="L147" s="275">
        <v>0</v>
      </c>
      <c r="M147" s="183" t="str">
        <f>IFERROR(VLOOKUP(J147,Lists!J$4:K$723,2,FALSE),"")</f>
        <v/>
      </c>
      <c r="N147" s="70" t="str">
        <f>IFERROR(VLOOKUP(J147,Lists!J$4:L$723,3,FALSE),"")</f>
        <v/>
      </c>
      <c r="O147" s="71" t="str">
        <f t="shared" si="41"/>
        <v/>
      </c>
      <c r="P147" s="66"/>
      <c r="Q147" s="181"/>
      <c r="R147" s="94"/>
      <c r="S147" s="102"/>
      <c r="T147" s="103"/>
      <c r="U147" s="94"/>
      <c r="V147" s="104"/>
      <c r="W147" s="114"/>
      <c r="X147" s="85" t="str">
        <f>IFERROR(VLOOKUP(I147,Lists!A$4:B$11,2,FALSE),"")</f>
        <v/>
      </c>
      <c r="Y147" s="85" t="str">
        <f>IFERROR(VLOOKUP(#REF!,Lists!A$12:B$45,2,FALSE),"")</f>
        <v/>
      </c>
      <c r="Z147" s="90" t="str">
        <f t="shared" si="30"/>
        <v/>
      </c>
      <c r="AA147" s="100" t="str">
        <f t="shared" si="31"/>
        <v/>
      </c>
      <c r="AB147" s="100" t="str">
        <f>IF(L147&lt;&gt;0,IF(R147="Yes",IF(#REF!="","P",""),""),"")</f>
        <v/>
      </c>
      <c r="AC147" s="100" t="str">
        <f t="shared" si="32"/>
        <v/>
      </c>
      <c r="AD147" s="100" t="str">
        <f t="shared" si="33"/>
        <v/>
      </c>
      <c r="AE147" s="100" t="str">
        <f t="shared" si="34"/>
        <v/>
      </c>
      <c r="AR147" s="82"/>
      <c r="BN147" s="73" t="str">
        <f t="shared" si="35"/>
        <v/>
      </c>
      <c r="BO147" s="73" t="str">
        <f t="shared" si="36"/>
        <v/>
      </c>
      <c r="BP147" s="73" t="str">
        <f t="shared" si="37"/>
        <v/>
      </c>
      <c r="BQ147" s="73" t="str">
        <f t="shared" si="38"/>
        <v/>
      </c>
      <c r="BT147" s="73" t="str">
        <f t="shared" si="39"/>
        <v/>
      </c>
      <c r="CX147" s="42" t="str">
        <f t="shared" si="42"/>
        <v/>
      </c>
    </row>
    <row r="148" spans="1:102" ht="20.100000000000001" customHeight="1" x14ac:dyDescent="0.3">
      <c r="A148" s="90">
        <f>ROW()</f>
        <v>148</v>
      </c>
      <c r="B148" s="139" t="str">
        <f t="shared" si="40"/>
        <v/>
      </c>
      <c r="C148" s="139" t="str">
        <f t="shared" si="29"/>
        <v/>
      </c>
      <c r="D148" s="139" t="str">
        <f>IF(C148="","",COUNTIFS(C$11:C148,"&gt;0"))</f>
        <v/>
      </c>
      <c r="E148" s="57"/>
      <c r="F148" s="58"/>
      <c r="G148" s="58"/>
      <c r="H148" s="57"/>
      <c r="I148" s="180"/>
      <c r="J148" s="68"/>
      <c r="K148" s="277"/>
      <c r="L148" s="275">
        <v>0</v>
      </c>
      <c r="M148" s="183" t="str">
        <f>IFERROR(VLOOKUP(J148,Lists!J$4:K$723,2,FALSE),"")</f>
        <v/>
      </c>
      <c r="N148" s="70" t="str">
        <f>IFERROR(VLOOKUP(J148,Lists!J$4:L$723,3,FALSE),"")</f>
        <v/>
      </c>
      <c r="O148" s="71" t="str">
        <f t="shared" si="41"/>
        <v/>
      </c>
      <c r="P148" s="66"/>
      <c r="Q148" s="181"/>
      <c r="R148" s="94"/>
      <c r="S148" s="102"/>
      <c r="T148" s="103"/>
      <c r="U148" s="94"/>
      <c r="V148" s="104"/>
      <c r="W148" s="114"/>
      <c r="X148" s="85" t="str">
        <f>IFERROR(VLOOKUP(I148,Lists!A$4:B$11,2,FALSE),"")</f>
        <v/>
      </c>
      <c r="Y148" s="85" t="str">
        <f>IFERROR(VLOOKUP(#REF!,Lists!A$12:B$45,2,FALSE),"")</f>
        <v/>
      </c>
      <c r="Z148" s="90" t="str">
        <f t="shared" si="30"/>
        <v/>
      </c>
      <c r="AA148" s="100" t="str">
        <f t="shared" si="31"/>
        <v/>
      </c>
      <c r="AB148" s="100" t="str">
        <f>IF(L148&lt;&gt;0,IF(R148="Yes",IF(#REF!="","P",""),""),"")</f>
        <v/>
      </c>
      <c r="AC148" s="100" t="str">
        <f t="shared" si="32"/>
        <v/>
      </c>
      <c r="AD148" s="100" t="str">
        <f t="shared" si="33"/>
        <v/>
      </c>
      <c r="AE148" s="100" t="str">
        <f t="shared" si="34"/>
        <v/>
      </c>
      <c r="AR148" s="82"/>
      <c r="BN148" s="73" t="str">
        <f t="shared" si="35"/>
        <v/>
      </c>
      <c r="BO148" s="73" t="str">
        <f t="shared" si="36"/>
        <v/>
      </c>
      <c r="BP148" s="73" t="str">
        <f t="shared" si="37"/>
        <v/>
      </c>
      <c r="BQ148" s="73" t="str">
        <f t="shared" si="38"/>
        <v/>
      </c>
      <c r="BT148" s="73" t="str">
        <f t="shared" si="39"/>
        <v/>
      </c>
      <c r="CX148" s="42" t="str">
        <f t="shared" si="42"/>
        <v/>
      </c>
    </row>
    <row r="149" spans="1:102" ht="20.100000000000001" customHeight="1" x14ac:dyDescent="0.3">
      <c r="A149" s="90">
        <f>ROW()</f>
        <v>149</v>
      </c>
      <c r="B149" s="139" t="str">
        <f t="shared" si="40"/>
        <v/>
      </c>
      <c r="C149" s="139" t="str">
        <f t="shared" si="29"/>
        <v/>
      </c>
      <c r="D149" s="139" t="str">
        <f>IF(C149="","",COUNTIFS(C$11:C149,"&gt;0"))</f>
        <v/>
      </c>
      <c r="E149" s="57"/>
      <c r="F149" s="58"/>
      <c r="G149" s="58"/>
      <c r="H149" s="57"/>
      <c r="I149" s="180"/>
      <c r="J149" s="68"/>
      <c r="K149" s="277"/>
      <c r="L149" s="275">
        <v>0</v>
      </c>
      <c r="M149" s="183" t="str">
        <f>IFERROR(VLOOKUP(J149,Lists!J$4:K$723,2,FALSE),"")</f>
        <v/>
      </c>
      <c r="N149" s="70" t="str">
        <f>IFERROR(VLOOKUP(J149,Lists!J$4:L$723,3,FALSE),"")</f>
        <v/>
      </c>
      <c r="O149" s="71" t="str">
        <f t="shared" si="41"/>
        <v/>
      </c>
      <c r="P149" s="66"/>
      <c r="Q149" s="181"/>
      <c r="R149" s="94"/>
      <c r="S149" s="102"/>
      <c r="T149" s="103"/>
      <c r="U149" s="94"/>
      <c r="V149" s="104"/>
      <c r="W149" s="114"/>
      <c r="X149" s="85" t="str">
        <f>IFERROR(VLOOKUP(I149,Lists!A$4:B$11,2,FALSE),"")</f>
        <v/>
      </c>
      <c r="Y149" s="85" t="str">
        <f>IFERROR(VLOOKUP(#REF!,Lists!A$12:B$45,2,FALSE),"")</f>
        <v/>
      </c>
      <c r="Z149" s="90" t="str">
        <f t="shared" si="30"/>
        <v/>
      </c>
      <c r="AA149" s="100" t="str">
        <f t="shared" si="31"/>
        <v/>
      </c>
      <c r="AB149" s="100" t="str">
        <f>IF(L149&lt;&gt;0,IF(R149="Yes",IF(#REF!="","P",""),""),"")</f>
        <v/>
      </c>
      <c r="AC149" s="100" t="str">
        <f t="shared" si="32"/>
        <v/>
      </c>
      <c r="AD149" s="100" t="str">
        <f t="shared" si="33"/>
        <v/>
      </c>
      <c r="AE149" s="100" t="str">
        <f t="shared" si="34"/>
        <v/>
      </c>
      <c r="AR149" s="82"/>
      <c r="BN149" s="73" t="str">
        <f t="shared" si="35"/>
        <v/>
      </c>
      <c r="BO149" s="73" t="str">
        <f t="shared" si="36"/>
        <v/>
      </c>
      <c r="BP149" s="73" t="str">
        <f t="shared" si="37"/>
        <v/>
      </c>
      <c r="BQ149" s="73" t="str">
        <f t="shared" si="38"/>
        <v/>
      </c>
      <c r="BT149" s="73" t="str">
        <f t="shared" si="39"/>
        <v/>
      </c>
      <c r="CX149" s="42" t="str">
        <f t="shared" si="42"/>
        <v/>
      </c>
    </row>
    <row r="150" spans="1:102" ht="20.100000000000001" customHeight="1" x14ac:dyDescent="0.3">
      <c r="A150" s="90">
        <f>ROW()</f>
        <v>150</v>
      </c>
      <c r="B150" s="139" t="str">
        <f t="shared" si="40"/>
        <v/>
      </c>
      <c r="C150" s="139" t="str">
        <f t="shared" si="29"/>
        <v/>
      </c>
      <c r="D150" s="139" t="str">
        <f>IF(C150="","",COUNTIFS(C$11:C150,"&gt;0"))</f>
        <v/>
      </c>
      <c r="E150" s="57"/>
      <c r="F150" s="58"/>
      <c r="G150" s="58"/>
      <c r="H150" s="57"/>
      <c r="I150" s="180"/>
      <c r="J150" s="68"/>
      <c r="K150" s="277"/>
      <c r="L150" s="275">
        <v>0</v>
      </c>
      <c r="M150" s="183" t="str">
        <f>IFERROR(VLOOKUP(J150,Lists!J$4:K$723,2,FALSE),"")</f>
        <v/>
      </c>
      <c r="N150" s="70" t="str">
        <f>IFERROR(VLOOKUP(J150,Lists!J$4:L$723,3,FALSE),"")</f>
        <v/>
      </c>
      <c r="O150" s="71" t="str">
        <f t="shared" si="41"/>
        <v/>
      </c>
      <c r="P150" s="66"/>
      <c r="Q150" s="181"/>
      <c r="R150" s="94"/>
      <c r="S150" s="102"/>
      <c r="T150" s="103"/>
      <c r="U150" s="94"/>
      <c r="V150" s="104"/>
      <c r="W150" s="114"/>
      <c r="X150" s="85" t="str">
        <f>IFERROR(VLOOKUP(I150,Lists!A$4:B$11,2,FALSE),"")</f>
        <v/>
      </c>
      <c r="Y150" s="85" t="str">
        <f>IFERROR(VLOOKUP(#REF!,Lists!A$12:B$45,2,FALSE),"")</f>
        <v/>
      </c>
      <c r="Z150" s="90" t="str">
        <f t="shared" si="30"/>
        <v/>
      </c>
      <c r="AA150" s="100" t="str">
        <f t="shared" si="31"/>
        <v/>
      </c>
      <c r="AB150" s="100" t="str">
        <f>IF(L150&lt;&gt;0,IF(R150="Yes",IF(#REF!="","P",""),""),"")</f>
        <v/>
      </c>
      <c r="AC150" s="100" t="str">
        <f t="shared" si="32"/>
        <v/>
      </c>
      <c r="AD150" s="100" t="str">
        <f t="shared" si="33"/>
        <v/>
      </c>
      <c r="AE150" s="100" t="str">
        <f t="shared" si="34"/>
        <v/>
      </c>
      <c r="AR150" s="82"/>
      <c r="BN150" s="73" t="str">
        <f t="shared" si="35"/>
        <v/>
      </c>
      <c r="BO150" s="73" t="str">
        <f t="shared" si="36"/>
        <v/>
      </c>
      <c r="BP150" s="73" t="str">
        <f t="shared" si="37"/>
        <v/>
      </c>
      <c r="BQ150" s="73" t="str">
        <f t="shared" si="38"/>
        <v/>
      </c>
      <c r="BT150" s="73" t="str">
        <f t="shared" si="39"/>
        <v/>
      </c>
      <c r="CX150" s="42" t="str">
        <f t="shared" si="42"/>
        <v/>
      </c>
    </row>
    <row r="151" spans="1:102" ht="20.100000000000001" customHeight="1" x14ac:dyDescent="0.3">
      <c r="A151" s="90">
        <f>ROW()</f>
        <v>151</v>
      </c>
      <c r="B151" s="139" t="str">
        <f t="shared" si="40"/>
        <v/>
      </c>
      <c r="C151" s="139" t="str">
        <f t="shared" si="29"/>
        <v/>
      </c>
      <c r="D151" s="139" t="str">
        <f>IF(C151="","",COUNTIFS(C$11:C151,"&gt;0"))</f>
        <v/>
      </c>
      <c r="E151" s="57"/>
      <c r="F151" s="58"/>
      <c r="G151" s="58"/>
      <c r="H151" s="57"/>
      <c r="I151" s="180"/>
      <c r="J151" s="68"/>
      <c r="K151" s="277"/>
      <c r="L151" s="275">
        <v>0</v>
      </c>
      <c r="M151" s="183" t="str">
        <f>IFERROR(VLOOKUP(J151,Lists!J$4:K$723,2,FALSE),"")</f>
        <v/>
      </c>
      <c r="N151" s="70" t="str">
        <f>IFERROR(VLOOKUP(J151,Lists!J$4:L$723,3,FALSE),"")</f>
        <v/>
      </c>
      <c r="O151" s="71" t="str">
        <f t="shared" si="41"/>
        <v/>
      </c>
      <c r="P151" s="66"/>
      <c r="Q151" s="181"/>
      <c r="R151" s="94"/>
      <c r="S151" s="102"/>
      <c r="T151" s="103"/>
      <c r="U151" s="94"/>
      <c r="V151" s="104"/>
      <c r="W151" s="114"/>
      <c r="X151" s="85" t="str">
        <f>IFERROR(VLOOKUP(I151,Lists!A$4:B$11,2,FALSE),"")</f>
        <v/>
      </c>
      <c r="Y151" s="85" t="str">
        <f>IFERROR(VLOOKUP(#REF!,Lists!A$12:B$45,2,FALSE),"")</f>
        <v/>
      </c>
      <c r="Z151" s="90" t="str">
        <f t="shared" si="30"/>
        <v/>
      </c>
      <c r="AA151" s="100" t="str">
        <f t="shared" si="31"/>
        <v/>
      </c>
      <c r="AB151" s="100" t="str">
        <f>IF(L151&lt;&gt;0,IF(R151="Yes",IF(#REF!="","P",""),""),"")</f>
        <v/>
      </c>
      <c r="AC151" s="100" t="str">
        <f t="shared" si="32"/>
        <v/>
      </c>
      <c r="AD151" s="100" t="str">
        <f t="shared" si="33"/>
        <v/>
      </c>
      <c r="AE151" s="100" t="str">
        <f t="shared" si="34"/>
        <v/>
      </c>
      <c r="AR151" s="82"/>
      <c r="BN151" s="73" t="str">
        <f t="shared" si="35"/>
        <v/>
      </c>
      <c r="BO151" s="73" t="str">
        <f t="shared" si="36"/>
        <v/>
      </c>
      <c r="BP151" s="73" t="str">
        <f t="shared" si="37"/>
        <v/>
      </c>
      <c r="BQ151" s="73" t="str">
        <f t="shared" si="38"/>
        <v/>
      </c>
      <c r="BT151" s="73" t="str">
        <f t="shared" si="39"/>
        <v/>
      </c>
      <c r="CX151" s="42" t="str">
        <f t="shared" si="42"/>
        <v/>
      </c>
    </row>
    <row r="152" spans="1:102" ht="20.100000000000001" customHeight="1" x14ac:dyDescent="0.3">
      <c r="A152" s="90">
        <f>ROW()</f>
        <v>152</v>
      </c>
      <c r="B152" s="139" t="str">
        <f t="shared" si="40"/>
        <v/>
      </c>
      <c r="C152" s="139" t="str">
        <f t="shared" si="29"/>
        <v/>
      </c>
      <c r="D152" s="139" t="str">
        <f>IF(C152="","",COUNTIFS(C$11:C152,"&gt;0"))</f>
        <v/>
      </c>
      <c r="E152" s="57"/>
      <c r="F152" s="58"/>
      <c r="G152" s="58"/>
      <c r="H152" s="57"/>
      <c r="I152" s="180"/>
      <c r="J152" s="68"/>
      <c r="K152" s="277"/>
      <c r="L152" s="275">
        <v>0</v>
      </c>
      <c r="M152" s="183" t="str">
        <f>IFERROR(VLOOKUP(J152,Lists!J$4:K$723,2,FALSE),"")</f>
        <v/>
      </c>
      <c r="N152" s="70" t="str">
        <f>IFERROR(VLOOKUP(J152,Lists!J$4:L$723,3,FALSE),"")</f>
        <v/>
      </c>
      <c r="O152" s="71" t="str">
        <f t="shared" si="41"/>
        <v/>
      </c>
      <c r="P152" s="66"/>
      <c r="Q152" s="181"/>
      <c r="R152" s="94"/>
      <c r="S152" s="102"/>
      <c r="T152" s="103"/>
      <c r="U152" s="94"/>
      <c r="V152" s="104"/>
      <c r="W152" s="114"/>
      <c r="X152" s="85" t="str">
        <f>IFERROR(VLOOKUP(I152,Lists!A$4:B$11,2,FALSE),"")</f>
        <v/>
      </c>
      <c r="Y152" s="85" t="str">
        <f>IFERROR(VLOOKUP(#REF!,Lists!A$12:B$45,2,FALSE),"")</f>
        <v/>
      </c>
      <c r="Z152" s="90" t="str">
        <f t="shared" si="30"/>
        <v/>
      </c>
      <c r="AA152" s="100" t="str">
        <f t="shared" si="31"/>
        <v/>
      </c>
      <c r="AB152" s="100" t="str">
        <f>IF(L152&lt;&gt;0,IF(R152="Yes",IF(#REF!="","P",""),""),"")</f>
        <v/>
      </c>
      <c r="AC152" s="100" t="str">
        <f t="shared" si="32"/>
        <v/>
      </c>
      <c r="AD152" s="100" t="str">
        <f t="shared" si="33"/>
        <v/>
      </c>
      <c r="AE152" s="100" t="str">
        <f t="shared" si="34"/>
        <v/>
      </c>
      <c r="AR152" s="82"/>
      <c r="BN152" s="73" t="str">
        <f t="shared" si="35"/>
        <v/>
      </c>
      <c r="BO152" s="73" t="str">
        <f t="shared" si="36"/>
        <v/>
      </c>
      <c r="BP152" s="73" t="str">
        <f t="shared" si="37"/>
        <v/>
      </c>
      <c r="BQ152" s="73" t="str">
        <f t="shared" si="38"/>
        <v/>
      </c>
      <c r="BT152" s="73" t="str">
        <f t="shared" si="39"/>
        <v/>
      </c>
      <c r="CX152" s="42" t="str">
        <f t="shared" si="42"/>
        <v/>
      </c>
    </row>
    <row r="153" spans="1:102" ht="20.100000000000001" customHeight="1" x14ac:dyDescent="0.3">
      <c r="A153" s="90">
        <f>ROW()</f>
        <v>153</v>
      </c>
      <c r="B153" s="139" t="str">
        <f t="shared" si="40"/>
        <v/>
      </c>
      <c r="C153" s="139" t="str">
        <f t="shared" si="29"/>
        <v/>
      </c>
      <c r="D153" s="139" t="str">
        <f>IF(C153="","",COUNTIFS(C$11:C153,"&gt;0"))</f>
        <v/>
      </c>
      <c r="E153" s="57"/>
      <c r="F153" s="58"/>
      <c r="G153" s="58"/>
      <c r="H153" s="57"/>
      <c r="I153" s="180"/>
      <c r="J153" s="68"/>
      <c r="K153" s="277"/>
      <c r="L153" s="275">
        <v>0</v>
      </c>
      <c r="M153" s="183" t="str">
        <f>IFERROR(VLOOKUP(J153,Lists!J$4:K$723,2,FALSE),"")</f>
        <v/>
      </c>
      <c r="N153" s="70" t="str">
        <f>IFERROR(VLOOKUP(J153,Lists!J$4:L$723,3,FALSE),"")</f>
        <v/>
      </c>
      <c r="O153" s="71" t="str">
        <f t="shared" si="41"/>
        <v/>
      </c>
      <c r="P153" s="66"/>
      <c r="Q153" s="181"/>
      <c r="R153" s="94"/>
      <c r="S153" s="102"/>
      <c r="T153" s="103"/>
      <c r="U153" s="94"/>
      <c r="V153" s="104"/>
      <c r="W153" s="114"/>
      <c r="X153" s="85" t="str">
        <f>IFERROR(VLOOKUP(I153,Lists!A$4:B$11,2,FALSE),"")</f>
        <v/>
      </c>
      <c r="Y153" s="85" t="str">
        <f>IFERROR(VLOOKUP(#REF!,Lists!A$12:B$45,2,FALSE),"")</f>
        <v/>
      </c>
      <c r="Z153" s="90" t="str">
        <f t="shared" si="30"/>
        <v/>
      </c>
      <c r="AA153" s="100" t="str">
        <f t="shared" si="31"/>
        <v/>
      </c>
      <c r="AB153" s="100" t="str">
        <f>IF(L153&lt;&gt;0,IF(R153="Yes",IF(#REF!="","P",""),""),"")</f>
        <v/>
      </c>
      <c r="AC153" s="100" t="str">
        <f t="shared" si="32"/>
        <v/>
      </c>
      <c r="AD153" s="100" t="str">
        <f t="shared" si="33"/>
        <v/>
      </c>
      <c r="AE153" s="100" t="str">
        <f t="shared" si="34"/>
        <v/>
      </c>
      <c r="AR153" s="82"/>
      <c r="BN153" s="73" t="str">
        <f t="shared" si="35"/>
        <v/>
      </c>
      <c r="BO153" s="73" t="str">
        <f t="shared" si="36"/>
        <v/>
      </c>
      <c r="BP153" s="73" t="str">
        <f t="shared" si="37"/>
        <v/>
      </c>
      <c r="BQ153" s="73" t="str">
        <f t="shared" si="38"/>
        <v/>
      </c>
      <c r="BT153" s="73" t="str">
        <f t="shared" si="39"/>
        <v/>
      </c>
      <c r="CX153" s="42" t="str">
        <f t="shared" si="42"/>
        <v/>
      </c>
    </row>
    <row r="154" spans="1:102" ht="20.100000000000001" customHeight="1" x14ac:dyDescent="0.3">
      <c r="A154" s="90">
        <f>ROW()</f>
        <v>154</v>
      </c>
      <c r="B154" s="139" t="str">
        <f t="shared" si="40"/>
        <v/>
      </c>
      <c r="C154" s="139" t="str">
        <f t="shared" si="29"/>
        <v/>
      </c>
      <c r="D154" s="139" t="str">
        <f>IF(C154="","",COUNTIFS(C$11:C154,"&gt;0"))</f>
        <v/>
      </c>
      <c r="E154" s="57"/>
      <c r="F154" s="58"/>
      <c r="G154" s="58"/>
      <c r="H154" s="57"/>
      <c r="I154" s="180"/>
      <c r="J154" s="68"/>
      <c r="K154" s="277"/>
      <c r="L154" s="275">
        <v>0</v>
      </c>
      <c r="M154" s="183" t="str">
        <f>IFERROR(VLOOKUP(J154,Lists!J$4:K$723,2,FALSE),"")</f>
        <v/>
      </c>
      <c r="N154" s="70" t="str">
        <f>IFERROR(VLOOKUP(J154,Lists!J$4:L$723,3,FALSE),"")</f>
        <v/>
      </c>
      <c r="O154" s="71" t="str">
        <f t="shared" si="41"/>
        <v/>
      </c>
      <c r="P154" s="66"/>
      <c r="Q154" s="181"/>
      <c r="R154" s="94"/>
      <c r="S154" s="102"/>
      <c r="T154" s="103"/>
      <c r="U154" s="94"/>
      <c r="V154" s="104"/>
      <c r="W154" s="114"/>
      <c r="X154" s="85" t="str">
        <f>IFERROR(VLOOKUP(I154,Lists!A$4:B$11,2,FALSE),"")</f>
        <v/>
      </c>
      <c r="Y154" s="85" t="str">
        <f>IFERROR(VLOOKUP(#REF!,Lists!A$12:B$45,2,FALSE),"")</f>
        <v/>
      </c>
      <c r="Z154" s="90" t="str">
        <f t="shared" si="30"/>
        <v/>
      </c>
      <c r="AA154" s="100" t="str">
        <f t="shared" si="31"/>
        <v/>
      </c>
      <c r="AB154" s="100" t="str">
        <f>IF(L154&lt;&gt;0,IF(R154="Yes",IF(#REF!="","P",""),""),"")</f>
        <v/>
      </c>
      <c r="AC154" s="100" t="str">
        <f t="shared" si="32"/>
        <v/>
      </c>
      <c r="AD154" s="100" t="str">
        <f t="shared" si="33"/>
        <v/>
      </c>
      <c r="AE154" s="100" t="str">
        <f t="shared" si="34"/>
        <v/>
      </c>
      <c r="BN154" s="73" t="str">
        <f t="shared" si="35"/>
        <v/>
      </c>
      <c r="BO154" s="73" t="str">
        <f t="shared" si="36"/>
        <v/>
      </c>
      <c r="BP154" s="73" t="str">
        <f t="shared" si="37"/>
        <v/>
      </c>
      <c r="BQ154" s="73" t="str">
        <f t="shared" si="38"/>
        <v/>
      </c>
      <c r="BT154" s="73" t="str">
        <f t="shared" si="39"/>
        <v/>
      </c>
      <c r="CX154" s="42" t="str">
        <f t="shared" si="42"/>
        <v/>
      </c>
    </row>
    <row r="155" spans="1:102" ht="20.100000000000001" customHeight="1" x14ac:dyDescent="0.3">
      <c r="A155" s="90">
        <f>ROW()</f>
        <v>155</v>
      </c>
      <c r="B155" s="139" t="str">
        <f t="shared" si="40"/>
        <v/>
      </c>
      <c r="C155" s="139" t="str">
        <f t="shared" si="29"/>
        <v/>
      </c>
      <c r="D155" s="139" t="str">
        <f>IF(C155="","",COUNTIFS(C$11:C155,"&gt;0"))</f>
        <v/>
      </c>
      <c r="E155" s="57"/>
      <c r="F155" s="58"/>
      <c r="G155" s="58"/>
      <c r="H155" s="57"/>
      <c r="I155" s="180"/>
      <c r="J155" s="68"/>
      <c r="K155" s="277"/>
      <c r="L155" s="275">
        <v>0</v>
      </c>
      <c r="M155" s="183" t="str">
        <f>IFERROR(VLOOKUP(J155,Lists!J$4:K$723,2,FALSE),"")</f>
        <v/>
      </c>
      <c r="N155" s="70" t="str">
        <f>IFERROR(VLOOKUP(J155,Lists!J$4:L$723,3,FALSE),"")</f>
        <v/>
      </c>
      <c r="O155" s="71" t="str">
        <f t="shared" si="41"/>
        <v/>
      </c>
      <c r="P155" s="66"/>
      <c r="Q155" s="181"/>
      <c r="R155" s="94"/>
      <c r="S155" s="102"/>
      <c r="T155" s="103"/>
      <c r="U155" s="94"/>
      <c r="V155" s="104"/>
      <c r="W155" s="114"/>
      <c r="X155" s="85" t="str">
        <f>IFERROR(VLOOKUP(I155,Lists!A$4:B$11,2,FALSE),"")</f>
        <v/>
      </c>
      <c r="Y155" s="85" t="str">
        <f>IFERROR(VLOOKUP(#REF!,Lists!A$12:B$45,2,FALSE),"")</f>
        <v/>
      </c>
      <c r="Z155" s="90" t="str">
        <f t="shared" si="30"/>
        <v/>
      </c>
      <c r="AA155" s="100" t="str">
        <f t="shared" si="31"/>
        <v/>
      </c>
      <c r="AB155" s="100" t="str">
        <f>IF(L155&lt;&gt;0,IF(R155="Yes",IF(#REF!="","P",""),""),"")</f>
        <v/>
      </c>
      <c r="AC155" s="100" t="str">
        <f t="shared" si="32"/>
        <v/>
      </c>
      <c r="AD155" s="100" t="str">
        <f t="shared" si="33"/>
        <v/>
      </c>
      <c r="AE155" s="100" t="str">
        <f t="shared" si="34"/>
        <v/>
      </c>
      <c r="BN155" s="73" t="str">
        <f t="shared" si="35"/>
        <v/>
      </c>
      <c r="BO155" s="73" t="str">
        <f t="shared" si="36"/>
        <v/>
      </c>
      <c r="BP155" s="73" t="str">
        <f t="shared" si="37"/>
        <v/>
      </c>
      <c r="BQ155" s="73" t="str">
        <f t="shared" si="38"/>
        <v/>
      </c>
      <c r="BT155" s="73" t="str">
        <f t="shared" si="39"/>
        <v/>
      </c>
      <c r="CX155" s="42" t="str">
        <f t="shared" si="42"/>
        <v/>
      </c>
    </row>
    <row r="156" spans="1:102" ht="20.100000000000001" customHeight="1" x14ac:dyDescent="0.3">
      <c r="A156" s="90">
        <f>ROW()</f>
        <v>156</v>
      </c>
      <c r="B156" s="139" t="str">
        <f t="shared" si="40"/>
        <v/>
      </c>
      <c r="C156" s="139" t="str">
        <f t="shared" si="29"/>
        <v/>
      </c>
      <c r="D156" s="139" t="str">
        <f>IF(C156="","",COUNTIFS(C$11:C156,"&gt;0"))</f>
        <v/>
      </c>
      <c r="E156" s="57"/>
      <c r="F156" s="58"/>
      <c r="G156" s="58"/>
      <c r="H156" s="57"/>
      <c r="I156" s="180"/>
      <c r="J156" s="68"/>
      <c r="K156" s="277"/>
      <c r="L156" s="275">
        <v>0</v>
      </c>
      <c r="M156" s="183" t="str">
        <f>IFERROR(VLOOKUP(J156,Lists!J$4:K$723,2,FALSE),"")</f>
        <v/>
      </c>
      <c r="N156" s="70" t="str">
        <f>IFERROR(VLOOKUP(J156,Lists!J$4:L$723,3,FALSE),"")</f>
        <v/>
      </c>
      <c r="O156" s="71" t="str">
        <f t="shared" si="41"/>
        <v/>
      </c>
      <c r="P156" s="66"/>
      <c r="Q156" s="181"/>
      <c r="R156" s="94"/>
      <c r="S156" s="102"/>
      <c r="T156" s="103"/>
      <c r="U156" s="94"/>
      <c r="V156" s="104"/>
      <c r="W156" s="114"/>
      <c r="X156" s="85" t="str">
        <f>IFERROR(VLOOKUP(I156,Lists!A$4:B$11,2,FALSE),"")</f>
        <v/>
      </c>
      <c r="Y156" s="85" t="str">
        <f>IFERROR(VLOOKUP(#REF!,Lists!A$12:B$45,2,FALSE),"")</f>
        <v/>
      </c>
      <c r="Z156" s="90" t="str">
        <f t="shared" si="30"/>
        <v/>
      </c>
      <c r="AA156" s="100" t="str">
        <f t="shared" si="31"/>
        <v/>
      </c>
      <c r="AB156" s="100" t="str">
        <f>IF(L156&lt;&gt;0,IF(R156="Yes",IF(#REF!="","P",""),""),"")</f>
        <v/>
      </c>
      <c r="AC156" s="100" t="str">
        <f t="shared" si="32"/>
        <v/>
      </c>
      <c r="AD156" s="100" t="str">
        <f t="shared" si="33"/>
        <v/>
      </c>
      <c r="AE156" s="100" t="str">
        <f t="shared" si="34"/>
        <v/>
      </c>
      <c r="BN156" s="73" t="str">
        <f t="shared" si="35"/>
        <v/>
      </c>
      <c r="BO156" s="73" t="str">
        <f t="shared" si="36"/>
        <v/>
      </c>
      <c r="BP156" s="73" t="str">
        <f t="shared" si="37"/>
        <v/>
      </c>
      <c r="BQ156" s="73" t="str">
        <f t="shared" si="38"/>
        <v/>
      </c>
      <c r="BT156" s="73" t="str">
        <f t="shared" si="39"/>
        <v/>
      </c>
      <c r="CX156" s="42" t="str">
        <f t="shared" si="42"/>
        <v/>
      </c>
    </row>
    <row r="157" spans="1:102" ht="20.100000000000001" customHeight="1" x14ac:dyDescent="0.3">
      <c r="A157" s="90">
        <f>ROW()</f>
        <v>157</v>
      </c>
      <c r="B157" s="139" t="str">
        <f t="shared" si="40"/>
        <v/>
      </c>
      <c r="C157" s="139" t="str">
        <f t="shared" si="29"/>
        <v/>
      </c>
      <c r="D157" s="139" t="str">
        <f>IF(C157="","",COUNTIFS(C$11:C157,"&gt;0"))</f>
        <v/>
      </c>
      <c r="E157" s="57"/>
      <c r="F157" s="58"/>
      <c r="G157" s="58"/>
      <c r="H157" s="57"/>
      <c r="I157" s="180"/>
      <c r="J157" s="68"/>
      <c r="K157" s="277"/>
      <c r="L157" s="275">
        <v>0</v>
      </c>
      <c r="M157" s="183" t="str">
        <f>IFERROR(VLOOKUP(J157,Lists!J$4:K$723,2,FALSE),"")</f>
        <v/>
      </c>
      <c r="N157" s="70" t="str">
        <f>IFERROR(VLOOKUP(J157,Lists!J$4:L$723,3,FALSE),"")</f>
        <v/>
      </c>
      <c r="O157" s="71" t="str">
        <f t="shared" si="41"/>
        <v/>
      </c>
      <c r="P157" s="66"/>
      <c r="Q157" s="181"/>
      <c r="R157" s="94"/>
      <c r="S157" s="102"/>
      <c r="T157" s="103"/>
      <c r="U157" s="94"/>
      <c r="V157" s="104"/>
      <c r="W157" s="114"/>
      <c r="X157" s="85" t="str">
        <f>IFERROR(VLOOKUP(I157,Lists!A$4:B$11,2,FALSE),"")</f>
        <v/>
      </c>
      <c r="Y157" s="85" t="str">
        <f>IFERROR(VLOOKUP(#REF!,Lists!A$12:B$45,2,FALSE),"")</f>
        <v/>
      </c>
      <c r="Z157" s="90" t="str">
        <f t="shared" si="30"/>
        <v/>
      </c>
      <c r="AA157" s="100" t="str">
        <f t="shared" si="31"/>
        <v/>
      </c>
      <c r="AB157" s="100" t="str">
        <f>IF(L157&lt;&gt;0,IF(R157="Yes",IF(#REF!="","P",""),""),"")</f>
        <v/>
      </c>
      <c r="AC157" s="100" t="str">
        <f t="shared" si="32"/>
        <v/>
      </c>
      <c r="AD157" s="100" t="str">
        <f t="shared" si="33"/>
        <v/>
      </c>
      <c r="AE157" s="100" t="str">
        <f t="shared" si="34"/>
        <v/>
      </c>
      <c r="BN157" s="73" t="str">
        <f t="shared" si="35"/>
        <v/>
      </c>
      <c r="BO157" s="73" t="str">
        <f t="shared" si="36"/>
        <v/>
      </c>
      <c r="BP157" s="73" t="str">
        <f t="shared" si="37"/>
        <v/>
      </c>
      <c r="BQ157" s="73" t="str">
        <f t="shared" si="38"/>
        <v/>
      </c>
      <c r="BT157" s="73" t="str">
        <f t="shared" si="39"/>
        <v/>
      </c>
      <c r="CX157" s="42" t="str">
        <f t="shared" si="42"/>
        <v/>
      </c>
    </row>
    <row r="158" spans="1:102" ht="20.100000000000001" customHeight="1" x14ac:dyDescent="0.3">
      <c r="A158" s="90">
        <f>ROW()</f>
        <v>158</v>
      </c>
      <c r="B158" s="139" t="str">
        <f t="shared" si="40"/>
        <v/>
      </c>
      <c r="C158" s="139" t="str">
        <f t="shared" si="29"/>
        <v/>
      </c>
      <c r="D158" s="139" t="str">
        <f>IF(C158="","",COUNTIFS(C$11:C158,"&gt;0"))</f>
        <v/>
      </c>
      <c r="E158" s="57"/>
      <c r="F158" s="58"/>
      <c r="G158" s="58"/>
      <c r="H158" s="57"/>
      <c r="I158" s="180"/>
      <c r="J158" s="68"/>
      <c r="K158" s="277"/>
      <c r="L158" s="275">
        <v>0</v>
      </c>
      <c r="M158" s="183" t="str">
        <f>IFERROR(VLOOKUP(J158,Lists!J$4:K$723,2,FALSE),"")</f>
        <v/>
      </c>
      <c r="N158" s="70" t="str">
        <f>IFERROR(VLOOKUP(J158,Lists!J$4:L$723,3,FALSE),"")</f>
        <v/>
      </c>
      <c r="O158" s="71" t="str">
        <f t="shared" si="41"/>
        <v/>
      </c>
      <c r="P158" s="66"/>
      <c r="Q158" s="181"/>
      <c r="R158" s="94"/>
      <c r="S158" s="102"/>
      <c r="T158" s="103"/>
      <c r="U158" s="94"/>
      <c r="V158" s="104"/>
      <c r="W158" s="114"/>
      <c r="X158" s="85" t="str">
        <f>IFERROR(VLOOKUP(I158,Lists!A$4:B$11,2,FALSE),"")</f>
        <v/>
      </c>
      <c r="Y158" s="85" t="str">
        <f>IFERROR(VLOOKUP(#REF!,Lists!A$12:B$45,2,FALSE),"")</f>
        <v/>
      </c>
      <c r="Z158" s="90" t="str">
        <f t="shared" si="30"/>
        <v/>
      </c>
      <c r="AA158" s="100" t="str">
        <f t="shared" si="31"/>
        <v/>
      </c>
      <c r="AB158" s="100" t="str">
        <f>IF(L158&lt;&gt;0,IF(R158="Yes",IF(#REF!="","P",""),""),"")</f>
        <v/>
      </c>
      <c r="AC158" s="100" t="str">
        <f t="shared" si="32"/>
        <v/>
      </c>
      <c r="AD158" s="100" t="str">
        <f t="shared" si="33"/>
        <v/>
      </c>
      <c r="AE158" s="100" t="str">
        <f t="shared" si="34"/>
        <v/>
      </c>
      <c r="AR158" s="82"/>
      <c r="BN158" s="73" t="str">
        <f t="shared" si="35"/>
        <v/>
      </c>
      <c r="BO158" s="73" t="str">
        <f t="shared" si="36"/>
        <v/>
      </c>
      <c r="BP158" s="73" t="str">
        <f t="shared" si="37"/>
        <v/>
      </c>
      <c r="BQ158" s="73" t="str">
        <f t="shared" si="38"/>
        <v/>
      </c>
      <c r="BT158" s="73" t="str">
        <f t="shared" si="39"/>
        <v/>
      </c>
      <c r="CX158" s="42" t="str">
        <f t="shared" si="42"/>
        <v/>
      </c>
    </row>
    <row r="159" spans="1:102" ht="20.100000000000001" customHeight="1" x14ac:dyDescent="0.3">
      <c r="A159" s="90">
        <f>ROW()</f>
        <v>159</v>
      </c>
      <c r="B159" s="139" t="str">
        <f t="shared" si="40"/>
        <v/>
      </c>
      <c r="C159" s="139" t="str">
        <f t="shared" si="29"/>
        <v/>
      </c>
      <c r="D159" s="139" t="str">
        <f>IF(C159="","",COUNTIFS(C$11:C159,"&gt;0"))</f>
        <v/>
      </c>
      <c r="E159" s="57"/>
      <c r="F159" s="58"/>
      <c r="G159" s="58"/>
      <c r="H159" s="57"/>
      <c r="I159" s="180"/>
      <c r="J159" s="68"/>
      <c r="K159" s="277"/>
      <c r="L159" s="275">
        <v>0</v>
      </c>
      <c r="M159" s="183" t="str">
        <f>IFERROR(VLOOKUP(J159,Lists!J$4:K$723,2,FALSE),"")</f>
        <v/>
      </c>
      <c r="N159" s="70" t="str">
        <f>IFERROR(VLOOKUP(J159,Lists!J$4:L$723,3,FALSE),"")</f>
        <v/>
      </c>
      <c r="O159" s="71" t="str">
        <f t="shared" si="41"/>
        <v/>
      </c>
      <c r="P159" s="66"/>
      <c r="Q159" s="181"/>
      <c r="R159" s="94"/>
      <c r="S159" s="102"/>
      <c r="T159" s="103"/>
      <c r="U159" s="94"/>
      <c r="V159" s="104"/>
      <c r="W159" s="114"/>
      <c r="X159" s="85" t="str">
        <f>IFERROR(VLOOKUP(I159,Lists!A$4:B$11,2,FALSE),"")</f>
        <v/>
      </c>
      <c r="Y159" s="85" t="str">
        <f>IFERROR(VLOOKUP(#REF!,Lists!A$12:B$45,2,FALSE),"")</f>
        <v/>
      </c>
      <c r="Z159" s="90" t="str">
        <f t="shared" si="30"/>
        <v/>
      </c>
      <c r="AA159" s="100" t="str">
        <f t="shared" si="31"/>
        <v/>
      </c>
      <c r="AB159" s="100" t="str">
        <f>IF(L159&lt;&gt;0,IF(R159="Yes",IF(#REF!="","P",""),""),"")</f>
        <v/>
      </c>
      <c r="AC159" s="100" t="str">
        <f t="shared" si="32"/>
        <v/>
      </c>
      <c r="AD159" s="100" t="str">
        <f t="shared" si="33"/>
        <v/>
      </c>
      <c r="AE159" s="100" t="str">
        <f t="shared" si="34"/>
        <v/>
      </c>
      <c r="BN159" s="73" t="str">
        <f t="shared" si="35"/>
        <v/>
      </c>
      <c r="BO159" s="73" t="str">
        <f t="shared" si="36"/>
        <v/>
      </c>
      <c r="BP159" s="73" t="str">
        <f t="shared" si="37"/>
        <v/>
      </c>
      <c r="BQ159" s="73" t="str">
        <f t="shared" si="38"/>
        <v/>
      </c>
      <c r="BT159" s="73" t="str">
        <f t="shared" si="39"/>
        <v/>
      </c>
      <c r="CX159" s="42" t="str">
        <f t="shared" si="42"/>
        <v/>
      </c>
    </row>
    <row r="160" spans="1:102" ht="20.100000000000001" customHeight="1" x14ac:dyDescent="0.3">
      <c r="A160" s="90">
        <f>ROW()</f>
        <v>160</v>
      </c>
      <c r="B160" s="139" t="str">
        <f t="shared" si="40"/>
        <v/>
      </c>
      <c r="C160" s="139" t="str">
        <f t="shared" si="29"/>
        <v/>
      </c>
      <c r="D160" s="139" t="str">
        <f>IF(C160="","",COUNTIFS(C$11:C160,"&gt;0"))</f>
        <v/>
      </c>
      <c r="E160" s="57"/>
      <c r="F160" s="58"/>
      <c r="G160" s="58"/>
      <c r="H160" s="57"/>
      <c r="I160" s="180"/>
      <c r="J160" s="68"/>
      <c r="K160" s="277"/>
      <c r="L160" s="275">
        <v>0</v>
      </c>
      <c r="M160" s="183" t="str">
        <f>IFERROR(VLOOKUP(J160,Lists!J$4:K$723,2,FALSE),"")</f>
        <v/>
      </c>
      <c r="N160" s="70" t="str">
        <f>IFERROR(VLOOKUP(J160,Lists!J$4:L$723,3,FALSE),"")</f>
        <v/>
      </c>
      <c r="O160" s="71" t="str">
        <f t="shared" si="41"/>
        <v/>
      </c>
      <c r="P160" s="66"/>
      <c r="Q160" s="181"/>
      <c r="R160" s="94"/>
      <c r="S160" s="102"/>
      <c r="T160" s="103"/>
      <c r="U160" s="94"/>
      <c r="V160" s="104"/>
      <c r="W160" s="114"/>
      <c r="X160" s="85" t="str">
        <f>IFERROR(VLOOKUP(I160,Lists!A$4:B$11,2,FALSE),"")</f>
        <v/>
      </c>
      <c r="Y160" s="85" t="str">
        <f>IFERROR(VLOOKUP(#REF!,Lists!A$12:B$45,2,FALSE),"")</f>
        <v/>
      </c>
      <c r="Z160" s="90" t="str">
        <f t="shared" si="30"/>
        <v/>
      </c>
      <c r="AA160" s="100" t="str">
        <f t="shared" si="31"/>
        <v/>
      </c>
      <c r="AB160" s="100" t="str">
        <f>IF(L160&lt;&gt;0,IF(R160="Yes",IF(#REF!="","P",""),""),"")</f>
        <v/>
      </c>
      <c r="AC160" s="100" t="str">
        <f t="shared" si="32"/>
        <v/>
      </c>
      <c r="AD160" s="100" t="str">
        <f t="shared" si="33"/>
        <v/>
      </c>
      <c r="AE160" s="100" t="str">
        <f t="shared" si="34"/>
        <v/>
      </c>
      <c r="BN160" s="73" t="str">
        <f t="shared" si="35"/>
        <v/>
      </c>
      <c r="BO160" s="73" t="str">
        <f t="shared" si="36"/>
        <v/>
      </c>
      <c r="BP160" s="73" t="str">
        <f t="shared" si="37"/>
        <v/>
      </c>
      <c r="BQ160" s="73" t="str">
        <f t="shared" si="38"/>
        <v/>
      </c>
      <c r="BT160" s="73" t="str">
        <f t="shared" si="39"/>
        <v/>
      </c>
      <c r="CX160" s="42" t="str">
        <f t="shared" si="42"/>
        <v/>
      </c>
    </row>
    <row r="161" spans="1:102" ht="20.100000000000001" customHeight="1" x14ac:dyDescent="0.3">
      <c r="A161" s="90">
        <f>ROW()</f>
        <v>161</v>
      </c>
      <c r="B161" s="139" t="str">
        <f t="shared" si="40"/>
        <v/>
      </c>
      <c r="C161" s="139" t="str">
        <f t="shared" si="29"/>
        <v/>
      </c>
      <c r="D161" s="139" t="str">
        <f>IF(C161="","",COUNTIFS(C$11:C161,"&gt;0"))</f>
        <v/>
      </c>
      <c r="E161" s="57"/>
      <c r="F161" s="58"/>
      <c r="G161" s="58"/>
      <c r="H161" s="57"/>
      <c r="I161" s="180"/>
      <c r="J161" s="68"/>
      <c r="K161" s="277"/>
      <c r="L161" s="275">
        <v>0</v>
      </c>
      <c r="M161" s="183" t="str">
        <f>IFERROR(VLOOKUP(J161,Lists!J$4:K$723,2,FALSE),"")</f>
        <v/>
      </c>
      <c r="N161" s="70" t="str">
        <f>IFERROR(VLOOKUP(J161,Lists!J$4:L$723,3,FALSE),"")</f>
        <v/>
      </c>
      <c r="O161" s="71" t="str">
        <f t="shared" si="41"/>
        <v/>
      </c>
      <c r="P161" s="66"/>
      <c r="Q161" s="181"/>
      <c r="R161" s="94"/>
      <c r="S161" s="102"/>
      <c r="T161" s="103"/>
      <c r="U161" s="94"/>
      <c r="V161" s="104"/>
      <c r="W161" s="114"/>
      <c r="X161" s="85" t="str">
        <f>IFERROR(VLOOKUP(I161,Lists!A$4:B$11,2,FALSE),"")</f>
        <v/>
      </c>
      <c r="Y161" s="85" t="str">
        <f>IFERROR(VLOOKUP(#REF!,Lists!A$12:B$45,2,FALSE),"")</f>
        <v/>
      </c>
      <c r="Z161" s="90" t="str">
        <f t="shared" si="30"/>
        <v/>
      </c>
      <c r="AA161" s="100" t="str">
        <f t="shared" si="31"/>
        <v/>
      </c>
      <c r="AB161" s="100" t="str">
        <f>IF(L161&lt;&gt;0,IF(R161="Yes",IF(#REF!="","P",""),""),"")</f>
        <v/>
      </c>
      <c r="AC161" s="100" t="str">
        <f t="shared" si="32"/>
        <v/>
      </c>
      <c r="AD161" s="100" t="str">
        <f t="shared" si="33"/>
        <v/>
      </c>
      <c r="AE161" s="100" t="str">
        <f t="shared" si="34"/>
        <v/>
      </c>
      <c r="BN161" s="73" t="str">
        <f t="shared" si="35"/>
        <v/>
      </c>
      <c r="BO161" s="73" t="str">
        <f t="shared" si="36"/>
        <v/>
      </c>
      <c r="BP161" s="73" t="str">
        <f t="shared" si="37"/>
        <v/>
      </c>
      <c r="BQ161" s="73" t="str">
        <f t="shared" si="38"/>
        <v/>
      </c>
      <c r="BT161" s="73" t="str">
        <f t="shared" si="39"/>
        <v/>
      </c>
      <c r="CX161" s="42" t="str">
        <f t="shared" si="42"/>
        <v/>
      </c>
    </row>
    <row r="162" spans="1:102" ht="20.100000000000001" customHeight="1" x14ac:dyDescent="0.3">
      <c r="A162" s="90">
        <f>ROW()</f>
        <v>162</v>
      </c>
      <c r="B162" s="139" t="str">
        <f t="shared" si="40"/>
        <v/>
      </c>
      <c r="C162" s="139" t="str">
        <f t="shared" si="29"/>
        <v/>
      </c>
      <c r="D162" s="139" t="str">
        <f>IF(C162="","",COUNTIFS(C$11:C162,"&gt;0"))</f>
        <v/>
      </c>
      <c r="E162" s="57"/>
      <c r="F162" s="58"/>
      <c r="G162" s="58"/>
      <c r="H162" s="57"/>
      <c r="I162" s="180"/>
      <c r="J162" s="68"/>
      <c r="K162" s="277"/>
      <c r="L162" s="275">
        <v>0</v>
      </c>
      <c r="M162" s="183" t="str">
        <f>IFERROR(VLOOKUP(J162,Lists!J$4:K$723,2,FALSE),"")</f>
        <v/>
      </c>
      <c r="N162" s="70" t="str">
        <f>IFERROR(VLOOKUP(J162,Lists!J$4:L$723,3,FALSE),"")</f>
        <v/>
      </c>
      <c r="O162" s="71" t="str">
        <f t="shared" si="41"/>
        <v/>
      </c>
      <c r="P162" s="66"/>
      <c r="Q162" s="181"/>
      <c r="R162" s="94"/>
      <c r="S162" s="102"/>
      <c r="T162" s="103"/>
      <c r="U162" s="94"/>
      <c r="V162" s="104"/>
      <c r="W162" s="114"/>
      <c r="X162" s="85" t="str">
        <f>IFERROR(VLOOKUP(I162,Lists!A$4:B$11,2,FALSE),"")</f>
        <v/>
      </c>
      <c r="Y162" s="85" t="str">
        <f>IFERROR(VLOOKUP(#REF!,Lists!A$12:B$45,2,FALSE),"")</f>
        <v/>
      </c>
      <c r="Z162" s="90" t="str">
        <f t="shared" si="30"/>
        <v/>
      </c>
      <c r="AA162" s="100" t="str">
        <f t="shared" si="31"/>
        <v/>
      </c>
      <c r="AB162" s="100" t="str">
        <f>IF(L162&lt;&gt;0,IF(R162="Yes",IF(#REF!="","P",""),""),"")</f>
        <v/>
      </c>
      <c r="AC162" s="100" t="str">
        <f t="shared" si="32"/>
        <v/>
      </c>
      <c r="AD162" s="100" t="str">
        <f t="shared" si="33"/>
        <v/>
      </c>
      <c r="AE162" s="100" t="str">
        <f t="shared" si="34"/>
        <v/>
      </c>
      <c r="BN162" s="73" t="str">
        <f t="shared" si="35"/>
        <v/>
      </c>
      <c r="BO162" s="73" t="str">
        <f t="shared" si="36"/>
        <v/>
      </c>
      <c r="BP162" s="73" t="str">
        <f t="shared" si="37"/>
        <v/>
      </c>
      <c r="BQ162" s="73" t="str">
        <f t="shared" si="38"/>
        <v/>
      </c>
      <c r="BT162" s="73" t="str">
        <f t="shared" si="39"/>
        <v/>
      </c>
      <c r="CX162" s="42" t="str">
        <f t="shared" si="42"/>
        <v/>
      </c>
    </row>
    <row r="163" spans="1:102" ht="20.100000000000001" customHeight="1" x14ac:dyDescent="0.3">
      <c r="A163" s="90">
        <f>ROW()</f>
        <v>163</v>
      </c>
      <c r="B163" s="139" t="str">
        <f t="shared" si="40"/>
        <v/>
      </c>
      <c r="C163" s="139" t="str">
        <f t="shared" si="29"/>
        <v/>
      </c>
      <c r="D163" s="139" t="str">
        <f>IF(C163="","",COUNTIFS(C$11:C163,"&gt;0"))</f>
        <v/>
      </c>
      <c r="E163" s="57"/>
      <c r="F163" s="58"/>
      <c r="G163" s="58"/>
      <c r="H163" s="57"/>
      <c r="I163" s="180"/>
      <c r="J163" s="68"/>
      <c r="K163" s="277"/>
      <c r="L163" s="275">
        <v>0</v>
      </c>
      <c r="M163" s="183" t="str">
        <f>IFERROR(VLOOKUP(J163,Lists!J$4:K$723,2,FALSE),"")</f>
        <v/>
      </c>
      <c r="N163" s="70" t="str">
        <f>IFERROR(VLOOKUP(J163,Lists!J$4:L$723,3,FALSE),"")</f>
        <v/>
      </c>
      <c r="O163" s="71" t="str">
        <f t="shared" si="41"/>
        <v/>
      </c>
      <c r="P163" s="66"/>
      <c r="Q163" s="181"/>
      <c r="R163" s="94"/>
      <c r="S163" s="102"/>
      <c r="T163" s="103"/>
      <c r="U163" s="94"/>
      <c r="V163" s="104"/>
      <c r="W163" s="114"/>
      <c r="X163" s="85" t="str">
        <f>IFERROR(VLOOKUP(I163,Lists!A$4:B$11,2,FALSE),"")</f>
        <v/>
      </c>
      <c r="Y163" s="85" t="str">
        <f>IFERROR(VLOOKUP(#REF!,Lists!A$12:B$45,2,FALSE),"")</f>
        <v/>
      </c>
      <c r="Z163" s="90" t="str">
        <f t="shared" si="30"/>
        <v/>
      </c>
      <c r="AA163" s="100" t="str">
        <f t="shared" si="31"/>
        <v/>
      </c>
      <c r="AB163" s="100" t="str">
        <f>IF(L163&lt;&gt;0,IF(R163="Yes",IF(#REF!="","P",""),""),"")</f>
        <v/>
      </c>
      <c r="AC163" s="100" t="str">
        <f t="shared" si="32"/>
        <v/>
      </c>
      <c r="AD163" s="100" t="str">
        <f t="shared" si="33"/>
        <v/>
      </c>
      <c r="AE163" s="100" t="str">
        <f t="shared" si="34"/>
        <v/>
      </c>
      <c r="AR163" s="82"/>
      <c r="BN163" s="73" t="str">
        <f t="shared" si="35"/>
        <v/>
      </c>
      <c r="BO163" s="73" t="str">
        <f t="shared" si="36"/>
        <v/>
      </c>
      <c r="BP163" s="73" t="str">
        <f t="shared" si="37"/>
        <v/>
      </c>
      <c r="BQ163" s="73" t="str">
        <f t="shared" si="38"/>
        <v/>
      </c>
      <c r="BT163" s="73" t="str">
        <f t="shared" si="39"/>
        <v/>
      </c>
      <c r="CX163" s="42" t="str">
        <f t="shared" si="42"/>
        <v/>
      </c>
    </row>
    <row r="164" spans="1:102" ht="20.100000000000001" customHeight="1" x14ac:dyDescent="0.3">
      <c r="A164" s="90">
        <f>ROW()</f>
        <v>164</v>
      </c>
      <c r="B164" s="139" t="str">
        <f t="shared" si="40"/>
        <v/>
      </c>
      <c r="C164" s="139" t="str">
        <f t="shared" si="29"/>
        <v/>
      </c>
      <c r="D164" s="139" t="str">
        <f>IF(C164="","",COUNTIFS(C$11:C164,"&gt;0"))</f>
        <v/>
      </c>
      <c r="E164" s="57"/>
      <c r="F164" s="58"/>
      <c r="G164" s="58"/>
      <c r="H164" s="57"/>
      <c r="I164" s="180"/>
      <c r="J164" s="68"/>
      <c r="K164" s="277"/>
      <c r="L164" s="275">
        <v>0</v>
      </c>
      <c r="M164" s="183" t="str">
        <f>IFERROR(VLOOKUP(J164,Lists!J$4:K$723,2,FALSE),"")</f>
        <v/>
      </c>
      <c r="N164" s="70" t="str">
        <f>IFERROR(VLOOKUP(J164,Lists!J$4:L$723,3,FALSE),"")</f>
        <v/>
      </c>
      <c r="O164" s="71" t="str">
        <f t="shared" si="41"/>
        <v/>
      </c>
      <c r="P164" s="66"/>
      <c r="Q164" s="181"/>
      <c r="R164" s="94"/>
      <c r="S164" s="102"/>
      <c r="T164" s="103"/>
      <c r="U164" s="94"/>
      <c r="V164" s="104"/>
      <c r="W164" s="114"/>
      <c r="X164" s="85" t="str">
        <f>IFERROR(VLOOKUP(I164,Lists!A$4:B$11,2,FALSE),"")</f>
        <v/>
      </c>
      <c r="Y164" s="85" t="str">
        <f>IFERROR(VLOOKUP(#REF!,Lists!A$12:B$45,2,FALSE),"")</f>
        <v/>
      </c>
      <c r="Z164" s="90" t="str">
        <f t="shared" si="30"/>
        <v/>
      </c>
      <c r="AA164" s="100" t="str">
        <f t="shared" si="31"/>
        <v/>
      </c>
      <c r="AB164" s="100" t="str">
        <f>IF(L164&lt;&gt;0,IF(R164="Yes",IF(#REF!="","P",""),""),"")</f>
        <v/>
      </c>
      <c r="AC164" s="100" t="str">
        <f t="shared" si="32"/>
        <v/>
      </c>
      <c r="AD164" s="100" t="str">
        <f t="shared" si="33"/>
        <v/>
      </c>
      <c r="AE164" s="100" t="str">
        <f t="shared" si="34"/>
        <v/>
      </c>
      <c r="BN164" s="73" t="str">
        <f t="shared" si="35"/>
        <v/>
      </c>
      <c r="BO164" s="73" t="str">
        <f t="shared" si="36"/>
        <v/>
      </c>
      <c r="BP164" s="73" t="str">
        <f t="shared" si="37"/>
        <v/>
      </c>
      <c r="BQ164" s="73" t="str">
        <f t="shared" si="38"/>
        <v/>
      </c>
      <c r="BT164" s="73" t="str">
        <f t="shared" si="39"/>
        <v/>
      </c>
      <c r="CX164" s="42" t="str">
        <f t="shared" si="42"/>
        <v/>
      </c>
    </row>
    <row r="165" spans="1:102" ht="20.100000000000001" customHeight="1" x14ac:dyDescent="0.3">
      <c r="A165" s="90">
        <f>ROW()</f>
        <v>165</v>
      </c>
      <c r="B165" s="139" t="str">
        <f t="shared" si="40"/>
        <v/>
      </c>
      <c r="C165" s="139" t="str">
        <f t="shared" si="29"/>
        <v/>
      </c>
      <c r="D165" s="139" t="str">
        <f>IF(C165="","",COUNTIFS(C$11:C165,"&gt;0"))</f>
        <v/>
      </c>
      <c r="E165" s="57"/>
      <c r="F165" s="58"/>
      <c r="G165" s="58"/>
      <c r="H165" s="57"/>
      <c r="I165" s="180"/>
      <c r="J165" s="68"/>
      <c r="K165" s="277"/>
      <c r="L165" s="275">
        <v>0</v>
      </c>
      <c r="M165" s="183" t="str">
        <f>IFERROR(VLOOKUP(J165,Lists!J$4:K$723,2,FALSE),"")</f>
        <v/>
      </c>
      <c r="N165" s="70" t="str">
        <f>IFERROR(VLOOKUP(J165,Lists!J$4:L$723,3,FALSE),"")</f>
        <v/>
      </c>
      <c r="O165" s="71" t="str">
        <f t="shared" si="41"/>
        <v/>
      </c>
      <c r="P165" s="66"/>
      <c r="Q165" s="181"/>
      <c r="R165" s="94"/>
      <c r="S165" s="102"/>
      <c r="T165" s="103"/>
      <c r="U165" s="94"/>
      <c r="V165" s="104"/>
      <c r="W165" s="114"/>
      <c r="X165" s="85" t="str">
        <f>IFERROR(VLOOKUP(I165,Lists!A$4:B$11,2,FALSE),"")</f>
        <v/>
      </c>
      <c r="Y165" s="85" t="str">
        <f>IFERROR(VLOOKUP(#REF!,Lists!A$12:B$45,2,FALSE),"")</f>
        <v/>
      </c>
      <c r="Z165" s="90" t="str">
        <f t="shared" si="30"/>
        <v/>
      </c>
      <c r="AA165" s="100" t="str">
        <f t="shared" si="31"/>
        <v/>
      </c>
      <c r="AB165" s="100" t="str">
        <f>IF(L165&lt;&gt;0,IF(R165="Yes",IF(#REF!="","P",""),""),"")</f>
        <v/>
      </c>
      <c r="AC165" s="100" t="str">
        <f t="shared" si="32"/>
        <v/>
      </c>
      <c r="AD165" s="100" t="str">
        <f t="shared" si="33"/>
        <v/>
      </c>
      <c r="AE165" s="100" t="str">
        <f t="shared" si="34"/>
        <v/>
      </c>
      <c r="BN165" s="73" t="str">
        <f t="shared" si="35"/>
        <v/>
      </c>
      <c r="BO165" s="73" t="str">
        <f t="shared" si="36"/>
        <v/>
      </c>
      <c r="BP165" s="73" t="str">
        <f t="shared" si="37"/>
        <v/>
      </c>
      <c r="BQ165" s="73" t="str">
        <f t="shared" si="38"/>
        <v/>
      </c>
      <c r="BT165" s="73" t="str">
        <f t="shared" si="39"/>
        <v/>
      </c>
      <c r="CX165" s="42" t="str">
        <f t="shared" si="42"/>
        <v/>
      </c>
    </row>
    <row r="166" spans="1:102" ht="20.100000000000001" customHeight="1" x14ac:dyDescent="0.3">
      <c r="A166" s="90">
        <f>ROW()</f>
        <v>166</v>
      </c>
      <c r="B166" s="139" t="str">
        <f t="shared" si="40"/>
        <v/>
      </c>
      <c r="C166" s="139" t="str">
        <f t="shared" si="29"/>
        <v/>
      </c>
      <c r="D166" s="139" t="str">
        <f>IF(C166="","",COUNTIFS(C$11:C166,"&gt;0"))</f>
        <v/>
      </c>
      <c r="E166" s="57"/>
      <c r="F166" s="58"/>
      <c r="G166" s="58"/>
      <c r="H166" s="57"/>
      <c r="I166" s="180"/>
      <c r="J166" s="68"/>
      <c r="K166" s="277"/>
      <c r="L166" s="275">
        <v>0</v>
      </c>
      <c r="M166" s="183" t="str">
        <f>IFERROR(VLOOKUP(J166,Lists!J$4:K$723,2,FALSE),"")</f>
        <v/>
      </c>
      <c r="N166" s="70" t="str">
        <f>IFERROR(VLOOKUP(J166,Lists!J$4:L$723,3,FALSE),"")</f>
        <v/>
      </c>
      <c r="O166" s="71" t="str">
        <f t="shared" si="41"/>
        <v/>
      </c>
      <c r="P166" s="66"/>
      <c r="Q166" s="181"/>
      <c r="R166" s="94"/>
      <c r="S166" s="102"/>
      <c r="T166" s="103"/>
      <c r="U166" s="94"/>
      <c r="V166" s="104"/>
      <c r="W166" s="114"/>
      <c r="X166" s="85" t="str">
        <f>IFERROR(VLOOKUP(I166,Lists!A$4:B$11,2,FALSE),"")</f>
        <v/>
      </c>
      <c r="Y166" s="85" t="str">
        <f>IFERROR(VLOOKUP(#REF!,Lists!A$12:B$45,2,FALSE),"")</f>
        <v/>
      </c>
      <c r="Z166" s="90" t="str">
        <f t="shared" si="30"/>
        <v/>
      </c>
      <c r="AA166" s="100" t="str">
        <f t="shared" si="31"/>
        <v/>
      </c>
      <c r="AB166" s="100" t="str">
        <f>IF(L166&lt;&gt;0,IF(R166="Yes",IF(#REF!="","P",""),""),"")</f>
        <v/>
      </c>
      <c r="AC166" s="100" t="str">
        <f t="shared" si="32"/>
        <v/>
      </c>
      <c r="AD166" s="100" t="str">
        <f t="shared" si="33"/>
        <v/>
      </c>
      <c r="AE166" s="100" t="str">
        <f t="shared" si="34"/>
        <v/>
      </c>
      <c r="BN166" s="73" t="str">
        <f t="shared" si="35"/>
        <v/>
      </c>
      <c r="BO166" s="73" t="str">
        <f t="shared" si="36"/>
        <v/>
      </c>
      <c r="BP166" s="73" t="str">
        <f t="shared" si="37"/>
        <v/>
      </c>
      <c r="BQ166" s="73" t="str">
        <f t="shared" si="38"/>
        <v/>
      </c>
      <c r="BT166" s="73" t="str">
        <f t="shared" si="39"/>
        <v/>
      </c>
      <c r="CX166" s="42" t="str">
        <f t="shared" si="42"/>
        <v/>
      </c>
    </row>
    <row r="167" spans="1:102" ht="20.100000000000001" customHeight="1" x14ac:dyDescent="0.3">
      <c r="A167" s="90">
        <f>ROW()</f>
        <v>167</v>
      </c>
      <c r="B167" s="139" t="str">
        <f t="shared" si="40"/>
        <v/>
      </c>
      <c r="C167" s="139" t="str">
        <f t="shared" si="29"/>
        <v/>
      </c>
      <c r="D167" s="139" t="str">
        <f>IF(C167="","",COUNTIFS(C$11:C167,"&gt;0"))</f>
        <v/>
      </c>
      <c r="E167" s="57"/>
      <c r="F167" s="58"/>
      <c r="G167" s="58"/>
      <c r="H167" s="57"/>
      <c r="I167" s="180"/>
      <c r="J167" s="68"/>
      <c r="K167" s="277"/>
      <c r="L167" s="275">
        <v>0</v>
      </c>
      <c r="M167" s="183" t="str">
        <f>IFERROR(VLOOKUP(J167,Lists!J$4:K$723,2,FALSE),"")</f>
        <v/>
      </c>
      <c r="N167" s="70" t="str">
        <f>IFERROR(VLOOKUP(J167,Lists!J$4:L$723,3,FALSE),"")</f>
        <v/>
      </c>
      <c r="O167" s="71" t="str">
        <f t="shared" si="41"/>
        <v/>
      </c>
      <c r="P167" s="66"/>
      <c r="Q167" s="181"/>
      <c r="R167" s="94"/>
      <c r="S167" s="102"/>
      <c r="T167" s="103"/>
      <c r="U167" s="94"/>
      <c r="V167" s="104"/>
      <c r="W167" s="114"/>
      <c r="X167" s="85" t="str">
        <f>IFERROR(VLOOKUP(I167,Lists!A$4:B$11,2,FALSE),"")</f>
        <v/>
      </c>
      <c r="Y167" s="85" t="str">
        <f>IFERROR(VLOOKUP(#REF!,Lists!A$12:B$45,2,FALSE),"")</f>
        <v/>
      </c>
      <c r="Z167" s="90" t="str">
        <f t="shared" si="30"/>
        <v/>
      </c>
      <c r="AA167" s="100" t="str">
        <f t="shared" si="31"/>
        <v/>
      </c>
      <c r="AB167" s="100" t="str">
        <f>IF(L167&lt;&gt;0,IF(R167="Yes",IF(#REF!="","P",""),""),"")</f>
        <v/>
      </c>
      <c r="AC167" s="100" t="str">
        <f t="shared" si="32"/>
        <v/>
      </c>
      <c r="AD167" s="100" t="str">
        <f t="shared" si="33"/>
        <v/>
      </c>
      <c r="AE167" s="100" t="str">
        <f t="shared" si="34"/>
        <v/>
      </c>
      <c r="BN167" s="73" t="str">
        <f t="shared" si="35"/>
        <v/>
      </c>
      <c r="BO167" s="73" t="str">
        <f t="shared" si="36"/>
        <v/>
      </c>
      <c r="BP167" s="73" t="str">
        <f t="shared" si="37"/>
        <v/>
      </c>
      <c r="BQ167" s="73" t="str">
        <f t="shared" si="38"/>
        <v/>
      </c>
      <c r="BT167" s="73" t="str">
        <f t="shared" si="39"/>
        <v/>
      </c>
      <c r="CX167" s="42" t="str">
        <f t="shared" si="42"/>
        <v/>
      </c>
    </row>
    <row r="168" spans="1:102" ht="20.100000000000001" customHeight="1" x14ac:dyDescent="0.3">
      <c r="A168" s="90">
        <f>ROW()</f>
        <v>168</v>
      </c>
      <c r="B168" s="139" t="str">
        <f t="shared" si="40"/>
        <v/>
      </c>
      <c r="C168" s="139" t="str">
        <f t="shared" si="29"/>
        <v/>
      </c>
      <c r="D168" s="139" t="str">
        <f>IF(C168="","",COUNTIFS(C$11:C168,"&gt;0"))</f>
        <v/>
      </c>
      <c r="E168" s="57"/>
      <c r="F168" s="58"/>
      <c r="G168" s="58"/>
      <c r="H168" s="57"/>
      <c r="I168" s="180"/>
      <c r="J168" s="68"/>
      <c r="K168" s="277"/>
      <c r="L168" s="275">
        <v>0</v>
      </c>
      <c r="M168" s="183" t="str">
        <f>IFERROR(VLOOKUP(J168,Lists!J$4:K$723,2,FALSE),"")</f>
        <v/>
      </c>
      <c r="N168" s="70" t="str">
        <f>IFERROR(VLOOKUP(J168,Lists!J$4:L$723,3,FALSE),"")</f>
        <v/>
      </c>
      <c r="O168" s="71" t="str">
        <f t="shared" si="41"/>
        <v/>
      </c>
      <c r="P168" s="66"/>
      <c r="Q168" s="181"/>
      <c r="R168" s="94"/>
      <c r="S168" s="102"/>
      <c r="T168" s="103"/>
      <c r="U168" s="94"/>
      <c r="V168" s="104"/>
      <c r="W168" s="114"/>
      <c r="X168" s="85" t="str">
        <f>IFERROR(VLOOKUP(I168,Lists!A$4:B$11,2,FALSE),"")</f>
        <v/>
      </c>
      <c r="Y168" s="85" t="str">
        <f>IFERROR(VLOOKUP(#REF!,Lists!A$12:B$45,2,FALSE),"")</f>
        <v/>
      </c>
      <c r="Z168" s="90" t="str">
        <f t="shared" si="30"/>
        <v/>
      </c>
      <c r="AA168" s="100" t="str">
        <f t="shared" si="31"/>
        <v/>
      </c>
      <c r="AB168" s="100" t="str">
        <f>IF(L168&lt;&gt;0,IF(R168="Yes",IF(#REF!="","P",""),""),"")</f>
        <v/>
      </c>
      <c r="AC168" s="100" t="str">
        <f t="shared" si="32"/>
        <v/>
      </c>
      <c r="AD168" s="100" t="str">
        <f t="shared" si="33"/>
        <v/>
      </c>
      <c r="AE168" s="100" t="str">
        <f t="shared" si="34"/>
        <v/>
      </c>
      <c r="BN168" s="73" t="str">
        <f t="shared" si="35"/>
        <v/>
      </c>
      <c r="BO168" s="73" t="str">
        <f t="shared" si="36"/>
        <v/>
      </c>
      <c r="BP168" s="73" t="str">
        <f t="shared" si="37"/>
        <v/>
      </c>
      <c r="BQ168" s="73" t="str">
        <f t="shared" si="38"/>
        <v/>
      </c>
      <c r="BT168" s="73" t="str">
        <f t="shared" si="39"/>
        <v/>
      </c>
      <c r="CX168" s="42" t="str">
        <f t="shared" si="42"/>
        <v/>
      </c>
    </row>
    <row r="169" spans="1:102" ht="20.100000000000001" customHeight="1" x14ac:dyDescent="0.3">
      <c r="A169" s="90">
        <f>ROW()</f>
        <v>169</v>
      </c>
      <c r="B169" s="139" t="str">
        <f t="shared" si="40"/>
        <v/>
      </c>
      <c r="C169" s="139" t="str">
        <f t="shared" si="29"/>
        <v/>
      </c>
      <c r="D169" s="139" t="str">
        <f>IF(C169="","",COUNTIFS(C$11:C169,"&gt;0"))</f>
        <v/>
      </c>
      <c r="E169" s="57"/>
      <c r="F169" s="58"/>
      <c r="G169" s="58"/>
      <c r="H169" s="57"/>
      <c r="I169" s="180"/>
      <c r="J169" s="68"/>
      <c r="K169" s="277"/>
      <c r="L169" s="275">
        <v>0</v>
      </c>
      <c r="M169" s="183" t="str">
        <f>IFERROR(VLOOKUP(J169,Lists!J$4:K$723,2,FALSE),"")</f>
        <v/>
      </c>
      <c r="N169" s="70" t="str">
        <f>IFERROR(VLOOKUP(J169,Lists!J$4:L$723,3,FALSE),"")</f>
        <v/>
      </c>
      <c r="O169" s="71" t="str">
        <f t="shared" si="41"/>
        <v/>
      </c>
      <c r="P169" s="66"/>
      <c r="Q169" s="181"/>
      <c r="R169" s="94"/>
      <c r="S169" s="102"/>
      <c r="T169" s="103"/>
      <c r="U169" s="94"/>
      <c r="V169" s="104"/>
      <c r="W169" s="114"/>
      <c r="X169" s="85" t="str">
        <f>IFERROR(VLOOKUP(I169,Lists!A$4:B$11,2,FALSE),"")</f>
        <v/>
      </c>
      <c r="Y169" s="85" t="str">
        <f>IFERROR(VLOOKUP(#REF!,Lists!A$12:B$45,2,FALSE),"")</f>
        <v/>
      </c>
      <c r="Z169" s="90" t="str">
        <f t="shared" si="30"/>
        <v/>
      </c>
      <c r="AA169" s="100" t="str">
        <f t="shared" si="31"/>
        <v/>
      </c>
      <c r="AB169" s="100" t="str">
        <f>IF(L169&lt;&gt;0,IF(R169="Yes",IF(#REF!="","P",""),""),"")</f>
        <v/>
      </c>
      <c r="AC169" s="100" t="str">
        <f t="shared" si="32"/>
        <v/>
      </c>
      <c r="AD169" s="100" t="str">
        <f t="shared" si="33"/>
        <v/>
      </c>
      <c r="AE169" s="100" t="str">
        <f t="shared" si="34"/>
        <v/>
      </c>
      <c r="BN169" s="73" t="str">
        <f t="shared" si="35"/>
        <v/>
      </c>
      <c r="BO169" s="73" t="str">
        <f t="shared" si="36"/>
        <v/>
      </c>
      <c r="BP169" s="73" t="str">
        <f t="shared" si="37"/>
        <v/>
      </c>
      <c r="BQ169" s="73" t="str">
        <f t="shared" si="38"/>
        <v/>
      </c>
      <c r="BT169" s="73" t="str">
        <f t="shared" si="39"/>
        <v/>
      </c>
      <c r="CX169" s="42" t="str">
        <f t="shared" si="42"/>
        <v/>
      </c>
    </row>
    <row r="170" spans="1:102" ht="20.100000000000001" customHeight="1" x14ac:dyDescent="0.3">
      <c r="A170" s="90">
        <f>ROW()</f>
        <v>170</v>
      </c>
      <c r="B170" s="139" t="str">
        <f t="shared" si="40"/>
        <v/>
      </c>
      <c r="C170" s="139" t="str">
        <f t="shared" si="29"/>
        <v/>
      </c>
      <c r="D170" s="139" t="str">
        <f>IF(C170="","",COUNTIFS(C$11:C170,"&gt;0"))</f>
        <v/>
      </c>
      <c r="E170" s="57"/>
      <c r="F170" s="58"/>
      <c r="G170" s="58"/>
      <c r="H170" s="57"/>
      <c r="I170" s="180"/>
      <c r="J170" s="68"/>
      <c r="K170" s="277"/>
      <c r="L170" s="275">
        <v>0</v>
      </c>
      <c r="M170" s="183" t="str">
        <f>IFERROR(VLOOKUP(J170,Lists!J$4:K$723,2,FALSE),"")</f>
        <v/>
      </c>
      <c r="N170" s="70" t="str">
        <f>IFERROR(VLOOKUP(J170,Lists!J$4:L$723,3,FALSE),"")</f>
        <v/>
      </c>
      <c r="O170" s="71" t="str">
        <f t="shared" si="41"/>
        <v/>
      </c>
      <c r="P170" s="66"/>
      <c r="Q170" s="181"/>
      <c r="R170" s="94"/>
      <c r="S170" s="102"/>
      <c r="T170" s="103"/>
      <c r="U170" s="94"/>
      <c r="V170" s="104"/>
      <c r="W170" s="114"/>
      <c r="X170" s="85" t="str">
        <f>IFERROR(VLOOKUP(I170,Lists!A$4:B$11,2,FALSE),"")</f>
        <v/>
      </c>
      <c r="Y170" s="85" t="str">
        <f>IFERROR(VLOOKUP(#REF!,Lists!A$12:B$45,2,FALSE),"")</f>
        <v/>
      </c>
      <c r="Z170" s="90" t="str">
        <f t="shared" si="30"/>
        <v/>
      </c>
      <c r="AA170" s="100" t="str">
        <f t="shared" si="31"/>
        <v/>
      </c>
      <c r="AB170" s="100" t="str">
        <f>IF(L170&lt;&gt;0,IF(R170="Yes",IF(#REF!="","P",""),""),"")</f>
        <v/>
      </c>
      <c r="AC170" s="100" t="str">
        <f t="shared" si="32"/>
        <v/>
      </c>
      <c r="AD170" s="100" t="str">
        <f t="shared" si="33"/>
        <v/>
      </c>
      <c r="AE170" s="100" t="str">
        <f t="shared" si="34"/>
        <v/>
      </c>
      <c r="BN170" s="73" t="str">
        <f t="shared" si="35"/>
        <v/>
      </c>
      <c r="BO170" s="73" t="str">
        <f t="shared" si="36"/>
        <v/>
      </c>
      <c r="BP170" s="73" t="str">
        <f t="shared" si="37"/>
        <v/>
      </c>
      <c r="BQ170" s="73" t="str">
        <f t="shared" si="38"/>
        <v/>
      </c>
      <c r="BT170" s="73" t="str">
        <f t="shared" si="39"/>
        <v/>
      </c>
      <c r="CX170" s="42" t="str">
        <f t="shared" si="42"/>
        <v/>
      </c>
    </row>
    <row r="171" spans="1:102" ht="20.100000000000001" customHeight="1" x14ac:dyDescent="0.3">
      <c r="A171" s="90">
        <f>ROW()</f>
        <v>171</v>
      </c>
      <c r="B171" s="139" t="str">
        <f t="shared" si="40"/>
        <v/>
      </c>
      <c r="C171" s="139" t="str">
        <f t="shared" si="29"/>
        <v/>
      </c>
      <c r="D171" s="139" t="str">
        <f>IF(C171="","",COUNTIFS(C$11:C171,"&gt;0"))</f>
        <v/>
      </c>
      <c r="E171" s="57"/>
      <c r="F171" s="58"/>
      <c r="G171" s="58"/>
      <c r="H171" s="57"/>
      <c r="I171" s="180"/>
      <c r="J171" s="68"/>
      <c r="K171" s="277"/>
      <c r="L171" s="275">
        <v>0</v>
      </c>
      <c r="M171" s="183" t="str">
        <f>IFERROR(VLOOKUP(J171,Lists!J$4:K$723,2,FALSE),"")</f>
        <v/>
      </c>
      <c r="N171" s="70" t="str">
        <f>IFERROR(VLOOKUP(J171,Lists!J$4:L$723,3,FALSE),"")</f>
        <v/>
      </c>
      <c r="O171" s="71" t="str">
        <f t="shared" si="41"/>
        <v/>
      </c>
      <c r="P171" s="66"/>
      <c r="Q171" s="181"/>
      <c r="R171" s="94"/>
      <c r="S171" s="102"/>
      <c r="T171" s="103"/>
      <c r="U171" s="94"/>
      <c r="V171" s="104"/>
      <c r="W171" s="114"/>
      <c r="X171" s="85" t="str">
        <f>IFERROR(VLOOKUP(I171,Lists!A$4:B$11,2,FALSE),"")</f>
        <v/>
      </c>
      <c r="Y171" s="85" t="str">
        <f>IFERROR(VLOOKUP(#REF!,Lists!A$12:B$45,2,FALSE),"")</f>
        <v/>
      </c>
      <c r="Z171" s="90" t="str">
        <f t="shared" si="30"/>
        <v/>
      </c>
      <c r="AA171" s="100" t="str">
        <f t="shared" si="31"/>
        <v/>
      </c>
      <c r="AB171" s="100" t="str">
        <f>IF(L171&lt;&gt;0,IF(R171="Yes",IF(#REF!="","P",""),""),"")</f>
        <v/>
      </c>
      <c r="AC171" s="100" t="str">
        <f t="shared" si="32"/>
        <v/>
      </c>
      <c r="AD171" s="100" t="str">
        <f t="shared" si="33"/>
        <v/>
      </c>
      <c r="AE171" s="100" t="str">
        <f t="shared" si="34"/>
        <v/>
      </c>
      <c r="BN171" s="73" t="str">
        <f t="shared" si="35"/>
        <v/>
      </c>
      <c r="BO171" s="73" t="str">
        <f t="shared" si="36"/>
        <v/>
      </c>
      <c r="BP171" s="73" t="str">
        <f t="shared" si="37"/>
        <v/>
      </c>
      <c r="BQ171" s="73" t="str">
        <f t="shared" si="38"/>
        <v/>
      </c>
      <c r="BT171" s="73" t="str">
        <f t="shared" si="39"/>
        <v/>
      </c>
      <c r="CX171" s="42" t="str">
        <f t="shared" si="42"/>
        <v/>
      </c>
    </row>
    <row r="172" spans="1:102" ht="20.100000000000001" customHeight="1" x14ac:dyDescent="0.3">
      <c r="A172" s="90">
        <f>ROW()</f>
        <v>172</v>
      </c>
      <c r="B172" s="139" t="str">
        <f t="shared" si="40"/>
        <v/>
      </c>
      <c r="C172" s="139" t="str">
        <f t="shared" si="29"/>
        <v/>
      </c>
      <c r="D172" s="139" t="str">
        <f>IF(C172="","",COUNTIFS(C$11:C172,"&gt;0"))</f>
        <v/>
      </c>
      <c r="E172" s="57"/>
      <c r="F172" s="58"/>
      <c r="G172" s="58"/>
      <c r="H172" s="57"/>
      <c r="I172" s="180"/>
      <c r="J172" s="68"/>
      <c r="K172" s="277"/>
      <c r="L172" s="275">
        <v>0</v>
      </c>
      <c r="M172" s="183" t="str">
        <f>IFERROR(VLOOKUP(J172,Lists!J$4:K$723,2,FALSE),"")</f>
        <v/>
      </c>
      <c r="N172" s="70" t="str">
        <f>IFERROR(VLOOKUP(J172,Lists!J$4:L$723,3,FALSE),"")</f>
        <v/>
      </c>
      <c r="O172" s="71" t="str">
        <f t="shared" si="41"/>
        <v/>
      </c>
      <c r="P172" s="66"/>
      <c r="Q172" s="181"/>
      <c r="R172" s="94"/>
      <c r="S172" s="102"/>
      <c r="T172" s="103"/>
      <c r="U172" s="94"/>
      <c r="V172" s="104"/>
      <c r="W172" s="114"/>
      <c r="X172" s="85" t="str">
        <f>IFERROR(VLOOKUP(I172,Lists!A$4:B$11,2,FALSE),"")</f>
        <v/>
      </c>
      <c r="Y172" s="85" t="str">
        <f>IFERROR(VLOOKUP(#REF!,Lists!A$12:B$45,2,FALSE),"")</f>
        <v/>
      </c>
      <c r="Z172" s="90" t="str">
        <f t="shared" si="30"/>
        <v/>
      </c>
      <c r="AA172" s="100" t="str">
        <f t="shared" si="31"/>
        <v/>
      </c>
      <c r="AB172" s="100" t="str">
        <f>IF(L172&lt;&gt;0,IF(R172="Yes",IF(#REF!="","P",""),""),"")</f>
        <v/>
      </c>
      <c r="AC172" s="100" t="str">
        <f t="shared" si="32"/>
        <v/>
      </c>
      <c r="AD172" s="100" t="str">
        <f t="shared" si="33"/>
        <v/>
      </c>
      <c r="AE172" s="100" t="str">
        <f t="shared" si="34"/>
        <v/>
      </c>
      <c r="BN172" s="73" t="str">
        <f t="shared" si="35"/>
        <v/>
      </c>
      <c r="BO172" s="73" t="str">
        <f t="shared" si="36"/>
        <v/>
      </c>
      <c r="BP172" s="73" t="str">
        <f t="shared" si="37"/>
        <v/>
      </c>
      <c r="BQ172" s="73" t="str">
        <f t="shared" si="38"/>
        <v/>
      </c>
      <c r="BT172" s="73" t="str">
        <f t="shared" si="39"/>
        <v/>
      </c>
      <c r="CX172" s="42" t="str">
        <f t="shared" si="42"/>
        <v/>
      </c>
    </row>
    <row r="173" spans="1:102" ht="20.100000000000001" customHeight="1" x14ac:dyDescent="0.3">
      <c r="A173" s="90">
        <f>ROW()</f>
        <v>173</v>
      </c>
      <c r="B173" s="139" t="str">
        <f t="shared" si="40"/>
        <v/>
      </c>
      <c r="C173" s="139" t="str">
        <f t="shared" si="29"/>
        <v/>
      </c>
      <c r="D173" s="139" t="str">
        <f>IF(C173="","",COUNTIFS(C$11:C173,"&gt;0"))</f>
        <v/>
      </c>
      <c r="E173" s="57"/>
      <c r="F173" s="58"/>
      <c r="G173" s="58"/>
      <c r="H173" s="57"/>
      <c r="I173" s="180"/>
      <c r="J173" s="68"/>
      <c r="K173" s="277"/>
      <c r="L173" s="275">
        <v>0</v>
      </c>
      <c r="M173" s="183" t="str">
        <f>IFERROR(VLOOKUP(J173,Lists!J$4:K$723,2,FALSE),"")</f>
        <v/>
      </c>
      <c r="N173" s="70" t="str">
        <f>IFERROR(VLOOKUP(J173,Lists!J$4:L$723,3,FALSE),"")</f>
        <v/>
      </c>
      <c r="O173" s="71" t="str">
        <f t="shared" si="41"/>
        <v/>
      </c>
      <c r="P173" s="66"/>
      <c r="Q173" s="181"/>
      <c r="R173" s="94"/>
      <c r="S173" s="102"/>
      <c r="T173" s="103"/>
      <c r="U173" s="94"/>
      <c r="V173" s="104"/>
      <c r="W173" s="114"/>
      <c r="X173" s="85" t="str">
        <f>IFERROR(VLOOKUP(I173,Lists!A$4:B$11,2,FALSE),"")</f>
        <v/>
      </c>
      <c r="Y173" s="85" t="str">
        <f>IFERROR(VLOOKUP(#REF!,Lists!A$12:B$45,2,FALSE),"")</f>
        <v/>
      </c>
      <c r="Z173" s="90" t="str">
        <f t="shared" si="30"/>
        <v/>
      </c>
      <c r="AA173" s="100" t="str">
        <f t="shared" si="31"/>
        <v/>
      </c>
      <c r="AB173" s="100" t="str">
        <f>IF(L173&lt;&gt;0,IF(R173="Yes",IF(#REF!="","P",""),""),"")</f>
        <v/>
      </c>
      <c r="AC173" s="100" t="str">
        <f t="shared" si="32"/>
        <v/>
      </c>
      <c r="AD173" s="100" t="str">
        <f t="shared" si="33"/>
        <v/>
      </c>
      <c r="AE173" s="100" t="str">
        <f t="shared" si="34"/>
        <v/>
      </c>
      <c r="BN173" s="73" t="str">
        <f t="shared" si="35"/>
        <v/>
      </c>
      <c r="BO173" s="73" t="str">
        <f t="shared" si="36"/>
        <v/>
      </c>
      <c r="BP173" s="73" t="str">
        <f t="shared" si="37"/>
        <v/>
      </c>
      <c r="BQ173" s="73" t="str">
        <f t="shared" si="38"/>
        <v/>
      </c>
      <c r="BT173" s="73" t="str">
        <f t="shared" si="39"/>
        <v/>
      </c>
      <c r="CX173" s="42" t="str">
        <f t="shared" si="42"/>
        <v/>
      </c>
    </row>
    <row r="174" spans="1:102" ht="20.100000000000001" customHeight="1" x14ac:dyDescent="0.3">
      <c r="A174" s="90">
        <f>ROW()</f>
        <v>174</v>
      </c>
      <c r="B174" s="139" t="str">
        <f t="shared" si="40"/>
        <v/>
      </c>
      <c r="C174" s="139" t="str">
        <f t="shared" si="29"/>
        <v/>
      </c>
      <c r="D174" s="139" t="str">
        <f>IF(C174="","",COUNTIFS(C$11:C174,"&gt;0"))</f>
        <v/>
      </c>
      <c r="E174" s="57"/>
      <c r="F174" s="58"/>
      <c r="G174" s="58"/>
      <c r="H174" s="57"/>
      <c r="I174" s="180"/>
      <c r="J174" s="68"/>
      <c r="K174" s="277"/>
      <c r="L174" s="275">
        <v>0</v>
      </c>
      <c r="M174" s="183" t="str">
        <f>IFERROR(VLOOKUP(J174,Lists!J$4:K$723,2,FALSE),"")</f>
        <v/>
      </c>
      <c r="N174" s="70" t="str">
        <f>IFERROR(VLOOKUP(J174,Lists!J$4:L$723,3,FALSE),"")</f>
        <v/>
      </c>
      <c r="O174" s="71" t="str">
        <f t="shared" si="41"/>
        <v/>
      </c>
      <c r="P174" s="66"/>
      <c r="Q174" s="181"/>
      <c r="R174" s="94"/>
      <c r="S174" s="102"/>
      <c r="T174" s="103"/>
      <c r="U174" s="94"/>
      <c r="V174" s="104"/>
      <c r="W174" s="114"/>
      <c r="X174" s="85" t="str">
        <f>IFERROR(VLOOKUP(I174,Lists!A$4:B$11,2,FALSE),"")</f>
        <v/>
      </c>
      <c r="Y174" s="85" t="str">
        <f>IFERROR(VLOOKUP(#REF!,Lists!A$12:B$45,2,FALSE),"")</f>
        <v/>
      </c>
      <c r="Z174" s="90" t="str">
        <f t="shared" si="30"/>
        <v/>
      </c>
      <c r="AA174" s="100" t="str">
        <f t="shared" si="31"/>
        <v/>
      </c>
      <c r="AB174" s="100" t="str">
        <f>IF(L174&lt;&gt;0,IF(R174="Yes",IF(#REF!="","P",""),""),"")</f>
        <v/>
      </c>
      <c r="AC174" s="100" t="str">
        <f t="shared" si="32"/>
        <v/>
      </c>
      <c r="AD174" s="100" t="str">
        <f t="shared" si="33"/>
        <v/>
      </c>
      <c r="AE174" s="100" t="str">
        <f t="shared" si="34"/>
        <v/>
      </c>
      <c r="BN174" s="73" t="str">
        <f t="shared" si="35"/>
        <v/>
      </c>
      <c r="BO174" s="73" t="str">
        <f t="shared" si="36"/>
        <v/>
      </c>
      <c r="BP174" s="73" t="str">
        <f t="shared" si="37"/>
        <v/>
      </c>
      <c r="BQ174" s="73" t="str">
        <f t="shared" si="38"/>
        <v/>
      </c>
      <c r="BT174" s="73" t="str">
        <f t="shared" si="39"/>
        <v/>
      </c>
      <c r="CX174" s="42" t="str">
        <f t="shared" si="42"/>
        <v/>
      </c>
    </row>
    <row r="175" spans="1:102" ht="20.100000000000001" customHeight="1" x14ac:dyDescent="0.3">
      <c r="A175" s="90">
        <f>ROW()</f>
        <v>175</v>
      </c>
      <c r="B175" s="139" t="str">
        <f t="shared" si="40"/>
        <v/>
      </c>
      <c r="C175" s="139" t="str">
        <f t="shared" si="29"/>
        <v/>
      </c>
      <c r="D175" s="139" t="str">
        <f>IF(C175="","",COUNTIFS(C$11:C175,"&gt;0"))</f>
        <v/>
      </c>
      <c r="E175" s="57"/>
      <c r="F175" s="58"/>
      <c r="G175" s="58"/>
      <c r="H175" s="57"/>
      <c r="I175" s="180"/>
      <c r="J175" s="68"/>
      <c r="K175" s="277"/>
      <c r="L175" s="275">
        <v>0</v>
      </c>
      <c r="M175" s="183" t="str">
        <f>IFERROR(VLOOKUP(J175,Lists!J$4:K$723,2,FALSE),"")</f>
        <v/>
      </c>
      <c r="N175" s="70" t="str">
        <f>IFERROR(VLOOKUP(J175,Lists!J$4:L$723,3,FALSE),"")</f>
        <v/>
      </c>
      <c r="O175" s="71" t="str">
        <f t="shared" si="41"/>
        <v/>
      </c>
      <c r="P175" s="66"/>
      <c r="Q175" s="181"/>
      <c r="R175" s="94"/>
      <c r="S175" s="102"/>
      <c r="T175" s="103"/>
      <c r="U175" s="94"/>
      <c r="V175" s="104"/>
      <c r="W175" s="114"/>
      <c r="X175" s="85" t="str">
        <f>IFERROR(VLOOKUP(I175,Lists!A$4:B$11,2,FALSE),"")</f>
        <v/>
      </c>
      <c r="Y175" s="85" t="str">
        <f>IFERROR(VLOOKUP(#REF!,Lists!A$12:B$45,2,FALSE),"")</f>
        <v/>
      </c>
      <c r="Z175" s="90" t="str">
        <f t="shared" si="30"/>
        <v/>
      </c>
      <c r="AA175" s="100" t="str">
        <f t="shared" si="31"/>
        <v/>
      </c>
      <c r="AB175" s="100" t="str">
        <f>IF(L175&lt;&gt;0,IF(R175="Yes",IF(#REF!="","P",""),""),"")</f>
        <v/>
      </c>
      <c r="AC175" s="100" t="str">
        <f t="shared" si="32"/>
        <v/>
      </c>
      <c r="AD175" s="100" t="str">
        <f t="shared" si="33"/>
        <v/>
      </c>
      <c r="AE175" s="100" t="str">
        <f t="shared" si="34"/>
        <v/>
      </c>
      <c r="BN175" s="73" t="str">
        <f t="shared" si="35"/>
        <v/>
      </c>
      <c r="BO175" s="73" t="str">
        <f t="shared" si="36"/>
        <v/>
      </c>
      <c r="BP175" s="73" t="str">
        <f t="shared" si="37"/>
        <v/>
      </c>
      <c r="BQ175" s="73" t="str">
        <f t="shared" si="38"/>
        <v/>
      </c>
      <c r="BT175" s="73" t="str">
        <f t="shared" si="39"/>
        <v/>
      </c>
      <c r="CX175" s="42" t="str">
        <f t="shared" si="42"/>
        <v/>
      </c>
    </row>
    <row r="176" spans="1:102" ht="20.100000000000001" customHeight="1" x14ac:dyDescent="0.3">
      <c r="A176" s="90">
        <f>ROW()</f>
        <v>176</v>
      </c>
      <c r="B176" s="139" t="str">
        <f t="shared" si="40"/>
        <v/>
      </c>
      <c r="C176" s="139" t="str">
        <f t="shared" si="29"/>
        <v/>
      </c>
      <c r="D176" s="139" t="str">
        <f>IF(C176="","",COUNTIFS(C$11:C176,"&gt;0"))</f>
        <v/>
      </c>
      <c r="E176" s="57"/>
      <c r="F176" s="58"/>
      <c r="G176" s="58"/>
      <c r="H176" s="57"/>
      <c r="I176" s="180"/>
      <c r="J176" s="68"/>
      <c r="K176" s="277"/>
      <c r="L176" s="275">
        <v>0</v>
      </c>
      <c r="M176" s="183" t="str">
        <f>IFERROR(VLOOKUP(J176,Lists!J$4:K$723,2,FALSE),"")</f>
        <v/>
      </c>
      <c r="N176" s="70" t="str">
        <f>IFERROR(VLOOKUP(J176,Lists!J$4:L$723,3,FALSE),"")</f>
        <v/>
      </c>
      <c r="O176" s="71" t="str">
        <f t="shared" si="41"/>
        <v/>
      </c>
      <c r="P176" s="66"/>
      <c r="Q176" s="181"/>
      <c r="R176" s="94"/>
      <c r="S176" s="102"/>
      <c r="T176" s="103"/>
      <c r="U176" s="94"/>
      <c r="V176" s="104"/>
      <c r="W176" s="114"/>
      <c r="X176" s="85" t="str">
        <f>IFERROR(VLOOKUP(I176,Lists!A$4:B$11,2,FALSE),"")</f>
        <v/>
      </c>
      <c r="Y176" s="85" t="str">
        <f>IFERROR(VLOOKUP(#REF!,Lists!A$12:B$45,2,FALSE),"")</f>
        <v/>
      </c>
      <c r="Z176" s="90" t="str">
        <f t="shared" si="30"/>
        <v/>
      </c>
      <c r="AA176" s="100" t="str">
        <f t="shared" si="31"/>
        <v/>
      </c>
      <c r="AB176" s="100" t="str">
        <f>IF(L176&lt;&gt;0,IF(R176="Yes",IF(#REF!="","P",""),""),"")</f>
        <v/>
      </c>
      <c r="AC176" s="100" t="str">
        <f t="shared" si="32"/>
        <v/>
      </c>
      <c r="AD176" s="100" t="str">
        <f t="shared" si="33"/>
        <v/>
      </c>
      <c r="AE176" s="100" t="str">
        <f t="shared" si="34"/>
        <v/>
      </c>
      <c r="BN176" s="73" t="str">
        <f t="shared" si="35"/>
        <v/>
      </c>
      <c r="BO176" s="73" t="str">
        <f t="shared" si="36"/>
        <v/>
      </c>
      <c r="BP176" s="73" t="str">
        <f t="shared" si="37"/>
        <v/>
      </c>
      <c r="BQ176" s="73" t="str">
        <f t="shared" si="38"/>
        <v/>
      </c>
      <c r="BT176" s="73" t="str">
        <f t="shared" si="39"/>
        <v/>
      </c>
      <c r="CX176" s="42" t="str">
        <f t="shared" si="42"/>
        <v/>
      </c>
    </row>
    <row r="177" spans="1:102" ht="20.100000000000001" customHeight="1" x14ac:dyDescent="0.3">
      <c r="A177" s="90">
        <f>ROW()</f>
        <v>177</v>
      </c>
      <c r="B177" s="139" t="str">
        <f t="shared" si="40"/>
        <v/>
      </c>
      <c r="C177" s="139" t="str">
        <f t="shared" si="29"/>
        <v/>
      </c>
      <c r="D177" s="139" t="str">
        <f>IF(C177="","",COUNTIFS(C$11:C177,"&gt;0"))</f>
        <v/>
      </c>
      <c r="E177" s="57"/>
      <c r="F177" s="58"/>
      <c r="G177" s="58"/>
      <c r="H177" s="57"/>
      <c r="I177" s="180"/>
      <c r="J177" s="68"/>
      <c r="K177" s="277"/>
      <c r="L177" s="275">
        <v>0</v>
      </c>
      <c r="M177" s="183" t="str">
        <f>IFERROR(VLOOKUP(J177,Lists!J$4:K$723,2,FALSE),"")</f>
        <v/>
      </c>
      <c r="N177" s="70" t="str">
        <f>IFERROR(VLOOKUP(J177,Lists!J$4:L$723,3,FALSE),"")</f>
        <v/>
      </c>
      <c r="O177" s="71" t="str">
        <f t="shared" si="41"/>
        <v/>
      </c>
      <c r="P177" s="66"/>
      <c r="Q177" s="181"/>
      <c r="R177" s="94"/>
      <c r="S177" s="102"/>
      <c r="T177" s="103"/>
      <c r="U177" s="94"/>
      <c r="V177" s="104"/>
      <c r="W177" s="114"/>
      <c r="X177" s="85" t="str">
        <f>IFERROR(VLOOKUP(I177,Lists!A$4:B$11,2,FALSE),"")</f>
        <v/>
      </c>
      <c r="Y177" s="85" t="str">
        <f>IFERROR(VLOOKUP(#REF!,Lists!A$12:B$45,2,FALSE),"")</f>
        <v/>
      </c>
      <c r="Z177" s="90" t="str">
        <f t="shared" si="30"/>
        <v/>
      </c>
      <c r="AA177" s="100" t="str">
        <f t="shared" si="31"/>
        <v/>
      </c>
      <c r="AB177" s="100" t="str">
        <f>IF(L177&lt;&gt;0,IF(R177="Yes",IF(#REF!="","P",""),""),"")</f>
        <v/>
      </c>
      <c r="AC177" s="100" t="str">
        <f t="shared" si="32"/>
        <v/>
      </c>
      <c r="AD177" s="100" t="str">
        <f t="shared" si="33"/>
        <v/>
      </c>
      <c r="AE177" s="100" t="str">
        <f t="shared" si="34"/>
        <v/>
      </c>
      <c r="BN177" s="73" t="str">
        <f t="shared" si="35"/>
        <v/>
      </c>
      <c r="BO177" s="73" t="str">
        <f t="shared" si="36"/>
        <v/>
      </c>
      <c r="BP177" s="73" t="str">
        <f t="shared" si="37"/>
        <v/>
      </c>
      <c r="BQ177" s="73" t="str">
        <f t="shared" si="38"/>
        <v/>
      </c>
      <c r="BT177" s="73" t="str">
        <f t="shared" si="39"/>
        <v/>
      </c>
      <c r="CX177" s="42" t="str">
        <f t="shared" si="42"/>
        <v/>
      </c>
    </row>
    <row r="178" spans="1:102" ht="20.100000000000001" customHeight="1" x14ac:dyDescent="0.3">
      <c r="A178" s="90">
        <f>ROW()</f>
        <v>178</v>
      </c>
      <c r="B178" s="139" t="str">
        <f t="shared" si="40"/>
        <v/>
      </c>
      <c r="C178" s="139" t="str">
        <f t="shared" si="29"/>
        <v/>
      </c>
      <c r="D178" s="139" t="str">
        <f>IF(C178="","",COUNTIFS(C$11:C178,"&gt;0"))</f>
        <v/>
      </c>
      <c r="E178" s="57"/>
      <c r="F178" s="58"/>
      <c r="G178" s="58"/>
      <c r="H178" s="57"/>
      <c r="I178" s="180"/>
      <c r="J178" s="68"/>
      <c r="K178" s="277"/>
      <c r="L178" s="275">
        <v>0</v>
      </c>
      <c r="M178" s="183" t="str">
        <f>IFERROR(VLOOKUP(J178,Lists!J$4:K$723,2,FALSE),"")</f>
        <v/>
      </c>
      <c r="N178" s="70" t="str">
        <f>IFERROR(VLOOKUP(J178,Lists!J$4:L$723,3,FALSE),"")</f>
        <v/>
      </c>
      <c r="O178" s="71" t="str">
        <f t="shared" si="41"/>
        <v/>
      </c>
      <c r="P178" s="66"/>
      <c r="Q178" s="181"/>
      <c r="R178" s="94"/>
      <c r="S178" s="102"/>
      <c r="T178" s="103"/>
      <c r="U178" s="94"/>
      <c r="V178" s="104"/>
      <c r="W178" s="114"/>
      <c r="X178" s="85" t="str">
        <f>IFERROR(VLOOKUP(I178,Lists!A$4:B$11,2,FALSE),"")</f>
        <v/>
      </c>
      <c r="Y178" s="85" t="str">
        <f>IFERROR(VLOOKUP(#REF!,Lists!A$12:B$45,2,FALSE),"")</f>
        <v/>
      </c>
      <c r="Z178" s="90" t="str">
        <f t="shared" si="30"/>
        <v/>
      </c>
      <c r="AA178" s="100" t="str">
        <f t="shared" si="31"/>
        <v/>
      </c>
      <c r="AB178" s="100" t="str">
        <f>IF(L178&lt;&gt;0,IF(R178="Yes",IF(#REF!="","P",""),""),"")</f>
        <v/>
      </c>
      <c r="AC178" s="100" t="str">
        <f t="shared" si="32"/>
        <v/>
      </c>
      <c r="AD178" s="100" t="str">
        <f t="shared" si="33"/>
        <v/>
      </c>
      <c r="AE178" s="100" t="str">
        <f t="shared" si="34"/>
        <v/>
      </c>
      <c r="BN178" s="73" t="str">
        <f t="shared" si="35"/>
        <v/>
      </c>
      <c r="BO178" s="73" t="str">
        <f t="shared" si="36"/>
        <v/>
      </c>
      <c r="BP178" s="73" t="str">
        <f t="shared" si="37"/>
        <v/>
      </c>
      <c r="BQ178" s="73" t="str">
        <f t="shared" si="38"/>
        <v/>
      </c>
      <c r="BT178" s="73" t="str">
        <f t="shared" si="39"/>
        <v/>
      </c>
      <c r="CX178" s="42" t="str">
        <f t="shared" si="42"/>
        <v/>
      </c>
    </row>
    <row r="179" spans="1:102" ht="20.100000000000001" customHeight="1" x14ac:dyDescent="0.3">
      <c r="A179" s="90">
        <f>ROW()</f>
        <v>179</v>
      </c>
      <c r="B179" s="139" t="str">
        <f t="shared" si="40"/>
        <v/>
      </c>
      <c r="C179" s="139" t="str">
        <f t="shared" si="29"/>
        <v/>
      </c>
      <c r="D179" s="139" t="str">
        <f>IF(C179="","",COUNTIFS(C$11:C179,"&gt;0"))</f>
        <v/>
      </c>
      <c r="E179" s="57"/>
      <c r="F179" s="58"/>
      <c r="G179" s="58"/>
      <c r="H179" s="57"/>
      <c r="I179" s="180"/>
      <c r="J179" s="68"/>
      <c r="K179" s="277"/>
      <c r="L179" s="275">
        <v>0</v>
      </c>
      <c r="M179" s="183" t="str">
        <f>IFERROR(VLOOKUP(J179,Lists!J$4:K$723,2,FALSE),"")</f>
        <v/>
      </c>
      <c r="N179" s="70" t="str">
        <f>IFERROR(VLOOKUP(J179,Lists!J$4:L$723,3,FALSE),"")</f>
        <v/>
      </c>
      <c r="O179" s="71" t="str">
        <f t="shared" si="41"/>
        <v/>
      </c>
      <c r="P179" s="66"/>
      <c r="Q179" s="181"/>
      <c r="R179" s="94"/>
      <c r="S179" s="102"/>
      <c r="T179" s="103"/>
      <c r="U179" s="94"/>
      <c r="V179" s="104"/>
      <c r="W179" s="114"/>
      <c r="X179" s="85" t="str">
        <f>IFERROR(VLOOKUP(I179,Lists!A$4:B$11,2,FALSE),"")</f>
        <v/>
      </c>
      <c r="Y179" s="85" t="str">
        <f>IFERROR(VLOOKUP(#REF!,Lists!A$12:B$45,2,FALSE),"")</f>
        <v/>
      </c>
      <c r="Z179" s="90" t="str">
        <f t="shared" si="30"/>
        <v/>
      </c>
      <c r="AA179" s="100" t="str">
        <f t="shared" si="31"/>
        <v/>
      </c>
      <c r="AB179" s="100" t="str">
        <f>IF(L179&lt;&gt;0,IF(R179="Yes",IF(#REF!="","P",""),""),"")</f>
        <v/>
      </c>
      <c r="AC179" s="100" t="str">
        <f t="shared" si="32"/>
        <v/>
      </c>
      <c r="AD179" s="100" t="str">
        <f t="shared" si="33"/>
        <v/>
      </c>
      <c r="AE179" s="100" t="str">
        <f t="shared" si="34"/>
        <v/>
      </c>
      <c r="BN179" s="73" t="str">
        <f t="shared" si="35"/>
        <v/>
      </c>
      <c r="BO179" s="73" t="str">
        <f t="shared" si="36"/>
        <v/>
      </c>
      <c r="BP179" s="73" t="str">
        <f t="shared" si="37"/>
        <v/>
      </c>
      <c r="BQ179" s="73" t="str">
        <f t="shared" si="38"/>
        <v/>
      </c>
      <c r="BT179" s="73" t="str">
        <f t="shared" si="39"/>
        <v/>
      </c>
      <c r="CX179" s="42" t="str">
        <f t="shared" si="42"/>
        <v/>
      </c>
    </row>
    <row r="180" spans="1:102" ht="20.100000000000001" customHeight="1" x14ac:dyDescent="0.3">
      <c r="A180" s="90">
        <f>ROW()</f>
        <v>180</v>
      </c>
      <c r="B180" s="139" t="str">
        <f t="shared" si="40"/>
        <v/>
      </c>
      <c r="C180" s="139" t="str">
        <f t="shared" si="29"/>
        <v/>
      </c>
      <c r="D180" s="139" t="str">
        <f>IF(C180="","",COUNTIFS(C$11:C180,"&gt;0"))</f>
        <v/>
      </c>
      <c r="E180" s="57"/>
      <c r="F180" s="58"/>
      <c r="G180" s="58"/>
      <c r="H180" s="57"/>
      <c r="I180" s="180"/>
      <c r="J180" s="68"/>
      <c r="K180" s="277"/>
      <c r="L180" s="275">
        <v>0</v>
      </c>
      <c r="M180" s="183" t="str">
        <f>IFERROR(VLOOKUP(J180,Lists!J$4:K$723,2,FALSE),"")</f>
        <v/>
      </c>
      <c r="N180" s="70" t="str">
        <f>IFERROR(VLOOKUP(J180,Lists!J$4:L$723,3,FALSE),"")</f>
        <v/>
      </c>
      <c r="O180" s="71" t="str">
        <f t="shared" si="41"/>
        <v/>
      </c>
      <c r="P180" s="66"/>
      <c r="Q180" s="181"/>
      <c r="R180" s="94"/>
      <c r="S180" s="102"/>
      <c r="T180" s="103"/>
      <c r="U180" s="94"/>
      <c r="V180" s="104"/>
      <c r="W180" s="114"/>
      <c r="X180" s="85" t="str">
        <f>IFERROR(VLOOKUP(I180,Lists!A$4:B$11,2,FALSE),"")</f>
        <v/>
      </c>
      <c r="Y180" s="85" t="str">
        <f>IFERROR(VLOOKUP(#REF!,Lists!A$12:B$45,2,FALSE),"")</f>
        <v/>
      </c>
      <c r="Z180" s="90" t="str">
        <f t="shared" si="30"/>
        <v/>
      </c>
      <c r="AA180" s="100" t="str">
        <f t="shared" si="31"/>
        <v/>
      </c>
      <c r="AB180" s="100" t="str">
        <f>IF(L180&lt;&gt;0,IF(R180="Yes",IF(#REF!="","P",""),""),"")</f>
        <v/>
      </c>
      <c r="AC180" s="100" t="str">
        <f t="shared" si="32"/>
        <v/>
      </c>
      <c r="AD180" s="100" t="str">
        <f t="shared" si="33"/>
        <v/>
      </c>
      <c r="AE180" s="100" t="str">
        <f t="shared" si="34"/>
        <v/>
      </c>
      <c r="BN180" s="73" t="str">
        <f t="shared" si="35"/>
        <v/>
      </c>
      <c r="BO180" s="73" t="str">
        <f t="shared" si="36"/>
        <v/>
      </c>
      <c r="BP180" s="73" t="str">
        <f t="shared" si="37"/>
        <v/>
      </c>
      <c r="BQ180" s="73" t="str">
        <f t="shared" si="38"/>
        <v/>
      </c>
      <c r="BT180" s="73" t="str">
        <f t="shared" si="39"/>
        <v/>
      </c>
      <c r="CX180" s="42" t="str">
        <f t="shared" si="42"/>
        <v/>
      </c>
    </row>
    <row r="181" spans="1:102" ht="20.100000000000001" customHeight="1" x14ac:dyDescent="0.3">
      <c r="A181" s="90">
        <f>ROW()</f>
        <v>181</v>
      </c>
      <c r="B181" s="139" t="str">
        <f t="shared" si="40"/>
        <v/>
      </c>
      <c r="C181" s="139" t="str">
        <f t="shared" si="29"/>
        <v/>
      </c>
      <c r="D181" s="139" t="str">
        <f>IF(C181="","",COUNTIFS(C$11:C181,"&gt;0"))</f>
        <v/>
      </c>
      <c r="E181" s="57"/>
      <c r="F181" s="58"/>
      <c r="G181" s="58"/>
      <c r="H181" s="57"/>
      <c r="I181" s="180"/>
      <c r="J181" s="68"/>
      <c r="K181" s="277"/>
      <c r="L181" s="275">
        <v>0</v>
      </c>
      <c r="M181" s="183" t="str">
        <f>IFERROR(VLOOKUP(J181,Lists!J$4:K$723,2,FALSE),"")</f>
        <v/>
      </c>
      <c r="N181" s="70" t="str">
        <f>IFERROR(VLOOKUP(J181,Lists!J$4:L$723,3,FALSE),"")</f>
        <v/>
      </c>
      <c r="O181" s="71" t="str">
        <f t="shared" si="41"/>
        <v/>
      </c>
      <c r="P181" s="66"/>
      <c r="Q181" s="181"/>
      <c r="R181" s="94"/>
      <c r="S181" s="102"/>
      <c r="T181" s="103"/>
      <c r="U181" s="94"/>
      <c r="V181" s="104"/>
      <c r="W181" s="114"/>
      <c r="X181" s="85" t="str">
        <f>IFERROR(VLOOKUP(I181,Lists!A$4:B$11,2,FALSE),"")</f>
        <v/>
      </c>
      <c r="Y181" s="85" t="str">
        <f>IFERROR(VLOOKUP(#REF!,Lists!A$12:B$45,2,FALSE),"")</f>
        <v/>
      </c>
      <c r="Z181" s="90" t="str">
        <f t="shared" si="30"/>
        <v/>
      </c>
      <c r="AA181" s="100" t="str">
        <f t="shared" si="31"/>
        <v/>
      </c>
      <c r="AB181" s="100" t="str">
        <f>IF(L181&lt;&gt;0,IF(R181="Yes",IF(#REF!="","P",""),""),"")</f>
        <v/>
      </c>
      <c r="AC181" s="100" t="str">
        <f t="shared" si="32"/>
        <v/>
      </c>
      <c r="AD181" s="100" t="str">
        <f t="shared" si="33"/>
        <v/>
      </c>
      <c r="AE181" s="100" t="str">
        <f t="shared" si="34"/>
        <v/>
      </c>
      <c r="BN181" s="73" t="str">
        <f t="shared" si="35"/>
        <v/>
      </c>
      <c r="BO181" s="73" t="str">
        <f t="shared" si="36"/>
        <v/>
      </c>
      <c r="BP181" s="73" t="str">
        <f t="shared" si="37"/>
        <v/>
      </c>
      <c r="BQ181" s="73" t="str">
        <f t="shared" si="38"/>
        <v/>
      </c>
      <c r="BT181" s="73" t="str">
        <f t="shared" si="39"/>
        <v/>
      </c>
      <c r="CX181" s="42" t="str">
        <f t="shared" si="42"/>
        <v/>
      </c>
    </row>
    <row r="182" spans="1:102" ht="20.100000000000001" customHeight="1" x14ac:dyDescent="0.3">
      <c r="A182" s="90">
        <f>ROW()</f>
        <v>182</v>
      </c>
      <c r="B182" s="139" t="str">
        <f t="shared" si="40"/>
        <v/>
      </c>
      <c r="C182" s="139" t="str">
        <f t="shared" si="29"/>
        <v/>
      </c>
      <c r="D182" s="139" t="str">
        <f>IF(C182="","",COUNTIFS(C$11:C182,"&gt;0"))</f>
        <v/>
      </c>
      <c r="E182" s="57"/>
      <c r="F182" s="58"/>
      <c r="G182" s="58"/>
      <c r="H182" s="57"/>
      <c r="I182" s="180"/>
      <c r="J182" s="68"/>
      <c r="K182" s="277"/>
      <c r="L182" s="275">
        <v>0</v>
      </c>
      <c r="M182" s="183" t="str">
        <f>IFERROR(VLOOKUP(J182,Lists!J$4:K$723,2,FALSE),"")</f>
        <v/>
      </c>
      <c r="N182" s="70" t="str">
        <f>IFERROR(VLOOKUP(J182,Lists!J$4:L$723,3,FALSE),"")</f>
        <v/>
      </c>
      <c r="O182" s="71" t="str">
        <f t="shared" si="41"/>
        <v/>
      </c>
      <c r="P182" s="66"/>
      <c r="Q182" s="181"/>
      <c r="R182" s="94"/>
      <c r="S182" s="102"/>
      <c r="T182" s="103"/>
      <c r="U182" s="94"/>
      <c r="V182" s="104"/>
      <c r="W182" s="114"/>
      <c r="X182" s="85" t="str">
        <f>IFERROR(VLOOKUP(I182,Lists!A$4:B$11,2,FALSE),"")</f>
        <v/>
      </c>
      <c r="Y182" s="85" t="str">
        <f>IFERROR(VLOOKUP(#REF!,Lists!A$12:B$45,2,FALSE),"")</f>
        <v/>
      </c>
      <c r="Z182" s="90" t="str">
        <f t="shared" si="30"/>
        <v/>
      </c>
      <c r="AA182" s="100" t="str">
        <f t="shared" si="31"/>
        <v/>
      </c>
      <c r="AB182" s="100" t="str">
        <f>IF(L182&lt;&gt;0,IF(R182="Yes",IF(#REF!="","P",""),""),"")</f>
        <v/>
      </c>
      <c r="AC182" s="100" t="str">
        <f t="shared" si="32"/>
        <v/>
      </c>
      <c r="AD182" s="100" t="str">
        <f t="shared" si="33"/>
        <v/>
      </c>
      <c r="AE182" s="100" t="str">
        <f t="shared" si="34"/>
        <v/>
      </c>
      <c r="BN182" s="73" t="str">
        <f t="shared" si="35"/>
        <v/>
      </c>
      <c r="BO182" s="73" t="str">
        <f t="shared" si="36"/>
        <v/>
      </c>
      <c r="BP182" s="73" t="str">
        <f t="shared" si="37"/>
        <v/>
      </c>
      <c r="BQ182" s="73" t="str">
        <f t="shared" si="38"/>
        <v/>
      </c>
      <c r="BT182" s="73" t="str">
        <f t="shared" si="39"/>
        <v/>
      </c>
      <c r="CX182" s="42" t="str">
        <f t="shared" si="42"/>
        <v/>
      </c>
    </row>
    <row r="183" spans="1:102" ht="20.100000000000001" customHeight="1" x14ac:dyDescent="0.3">
      <c r="A183" s="90">
        <f>ROW()</f>
        <v>183</v>
      </c>
      <c r="B183" s="139" t="str">
        <f t="shared" si="40"/>
        <v/>
      </c>
      <c r="C183" s="139" t="str">
        <f t="shared" si="29"/>
        <v/>
      </c>
      <c r="D183" s="139" t="str">
        <f>IF(C183="","",COUNTIFS(C$11:C183,"&gt;0"))</f>
        <v/>
      </c>
      <c r="E183" s="57"/>
      <c r="F183" s="58"/>
      <c r="G183" s="58"/>
      <c r="H183" s="57"/>
      <c r="I183" s="180"/>
      <c r="J183" s="68"/>
      <c r="K183" s="277"/>
      <c r="L183" s="275">
        <v>0</v>
      </c>
      <c r="M183" s="183" t="str">
        <f>IFERROR(VLOOKUP(J183,Lists!J$4:K$723,2,FALSE),"")</f>
        <v/>
      </c>
      <c r="N183" s="70" t="str">
        <f>IFERROR(VLOOKUP(J183,Lists!J$4:L$723,3,FALSE),"")</f>
        <v/>
      </c>
      <c r="O183" s="71" t="str">
        <f t="shared" si="41"/>
        <v/>
      </c>
      <c r="P183" s="66"/>
      <c r="Q183" s="181"/>
      <c r="R183" s="94"/>
      <c r="S183" s="102"/>
      <c r="T183" s="103"/>
      <c r="U183" s="94"/>
      <c r="V183" s="104"/>
      <c r="W183" s="114"/>
      <c r="X183" s="85" t="str">
        <f>IFERROR(VLOOKUP(I183,Lists!A$4:B$11,2,FALSE),"")</f>
        <v/>
      </c>
      <c r="Y183" s="85" t="str">
        <f>IFERROR(VLOOKUP(#REF!,Lists!A$12:B$45,2,FALSE),"")</f>
        <v/>
      </c>
      <c r="Z183" s="90" t="str">
        <f t="shared" si="30"/>
        <v/>
      </c>
      <c r="AA183" s="100" t="str">
        <f t="shared" si="31"/>
        <v/>
      </c>
      <c r="AB183" s="100" t="str">
        <f>IF(L183&lt;&gt;0,IF(R183="Yes",IF(#REF!="","P",""),""),"")</f>
        <v/>
      </c>
      <c r="AC183" s="100" t="str">
        <f t="shared" si="32"/>
        <v/>
      </c>
      <c r="AD183" s="100" t="str">
        <f t="shared" si="33"/>
        <v/>
      </c>
      <c r="AE183" s="100" t="str">
        <f t="shared" si="34"/>
        <v/>
      </c>
      <c r="BN183" s="73" t="str">
        <f t="shared" si="35"/>
        <v/>
      </c>
      <c r="BO183" s="73" t="str">
        <f t="shared" si="36"/>
        <v/>
      </c>
      <c r="BP183" s="73" t="str">
        <f t="shared" si="37"/>
        <v/>
      </c>
      <c r="BQ183" s="73" t="str">
        <f t="shared" si="38"/>
        <v/>
      </c>
      <c r="BT183" s="73" t="str">
        <f t="shared" si="39"/>
        <v/>
      </c>
      <c r="CX183" s="42" t="str">
        <f t="shared" si="42"/>
        <v/>
      </c>
    </row>
    <row r="184" spans="1:102" ht="20.100000000000001" customHeight="1" x14ac:dyDescent="0.3">
      <c r="A184" s="90">
        <f>ROW()</f>
        <v>184</v>
      </c>
      <c r="B184" s="139" t="str">
        <f t="shared" si="40"/>
        <v/>
      </c>
      <c r="C184" s="139" t="str">
        <f t="shared" si="29"/>
        <v/>
      </c>
      <c r="D184" s="139" t="str">
        <f>IF(C184="","",COUNTIFS(C$11:C184,"&gt;0"))</f>
        <v/>
      </c>
      <c r="E184" s="57"/>
      <c r="F184" s="58"/>
      <c r="G184" s="58"/>
      <c r="H184" s="57"/>
      <c r="I184" s="180"/>
      <c r="J184" s="68"/>
      <c r="K184" s="277"/>
      <c r="L184" s="275">
        <v>0</v>
      </c>
      <c r="M184" s="183" t="str">
        <f>IFERROR(VLOOKUP(J184,Lists!J$4:K$723,2,FALSE),"")</f>
        <v/>
      </c>
      <c r="N184" s="70" t="str">
        <f>IFERROR(VLOOKUP(J184,Lists!J$4:L$723,3,FALSE),"")</f>
        <v/>
      </c>
      <c r="O184" s="71" t="str">
        <f t="shared" si="41"/>
        <v/>
      </c>
      <c r="P184" s="66"/>
      <c r="Q184" s="181"/>
      <c r="R184" s="94"/>
      <c r="S184" s="102"/>
      <c r="T184" s="103"/>
      <c r="U184" s="94"/>
      <c r="V184" s="104"/>
      <c r="W184" s="114"/>
      <c r="X184" s="85" t="str">
        <f>IFERROR(VLOOKUP(I184,Lists!A$4:B$11,2,FALSE),"")</f>
        <v/>
      </c>
      <c r="Y184" s="85" t="str">
        <f>IFERROR(VLOOKUP(#REF!,Lists!A$12:B$45,2,FALSE),"")</f>
        <v/>
      </c>
      <c r="Z184" s="90" t="str">
        <f t="shared" si="30"/>
        <v/>
      </c>
      <c r="AA184" s="100" t="str">
        <f t="shared" si="31"/>
        <v/>
      </c>
      <c r="AB184" s="100" t="str">
        <f>IF(L184&lt;&gt;0,IF(R184="Yes",IF(#REF!="","P",""),""),"")</f>
        <v/>
      </c>
      <c r="AC184" s="100" t="str">
        <f t="shared" si="32"/>
        <v/>
      </c>
      <c r="AD184" s="100" t="str">
        <f t="shared" si="33"/>
        <v/>
      </c>
      <c r="AE184" s="100" t="str">
        <f t="shared" si="34"/>
        <v/>
      </c>
      <c r="BN184" s="73" t="str">
        <f t="shared" si="35"/>
        <v/>
      </c>
      <c r="BO184" s="73" t="str">
        <f t="shared" si="36"/>
        <v/>
      </c>
      <c r="BP184" s="73" t="str">
        <f t="shared" si="37"/>
        <v/>
      </c>
      <c r="BQ184" s="73" t="str">
        <f t="shared" si="38"/>
        <v/>
      </c>
      <c r="BT184" s="73" t="str">
        <f t="shared" si="39"/>
        <v/>
      </c>
      <c r="CX184" s="42" t="str">
        <f t="shared" si="42"/>
        <v/>
      </c>
    </row>
    <row r="185" spans="1:102" ht="20.100000000000001" customHeight="1" x14ac:dyDescent="0.3">
      <c r="A185" s="90">
        <f>ROW()</f>
        <v>185</v>
      </c>
      <c r="B185" s="139" t="str">
        <f t="shared" si="40"/>
        <v/>
      </c>
      <c r="C185" s="139" t="str">
        <f t="shared" si="29"/>
        <v/>
      </c>
      <c r="D185" s="139" t="str">
        <f>IF(C185="","",COUNTIFS(C$11:C185,"&gt;0"))</f>
        <v/>
      </c>
      <c r="E185" s="57"/>
      <c r="F185" s="58"/>
      <c r="G185" s="58"/>
      <c r="H185" s="57"/>
      <c r="I185" s="180"/>
      <c r="J185" s="68"/>
      <c r="K185" s="277"/>
      <c r="L185" s="275">
        <v>0</v>
      </c>
      <c r="M185" s="183" t="str">
        <f>IFERROR(VLOOKUP(J185,Lists!J$4:K$723,2,FALSE),"")</f>
        <v/>
      </c>
      <c r="N185" s="70" t="str">
        <f>IFERROR(VLOOKUP(J185,Lists!J$4:L$723,3,FALSE),"")</f>
        <v/>
      </c>
      <c r="O185" s="71" t="str">
        <f t="shared" si="41"/>
        <v/>
      </c>
      <c r="P185" s="66"/>
      <c r="Q185" s="181"/>
      <c r="R185" s="94"/>
      <c r="S185" s="102"/>
      <c r="T185" s="103"/>
      <c r="U185" s="94"/>
      <c r="V185" s="104"/>
      <c r="W185" s="114"/>
      <c r="X185" s="85" t="str">
        <f>IFERROR(VLOOKUP(I185,Lists!A$4:B$11,2,FALSE),"")</f>
        <v/>
      </c>
      <c r="Y185" s="85" t="str">
        <f>IFERROR(VLOOKUP(#REF!,Lists!A$12:B$45,2,FALSE),"")</f>
        <v/>
      </c>
      <c r="Z185" s="90" t="str">
        <f t="shared" si="30"/>
        <v/>
      </c>
      <c r="AA185" s="100" t="str">
        <f t="shared" si="31"/>
        <v/>
      </c>
      <c r="AB185" s="100" t="str">
        <f>IF(L185&lt;&gt;0,IF(R185="Yes",IF(#REF!="","P",""),""),"")</f>
        <v/>
      </c>
      <c r="AC185" s="100" t="str">
        <f t="shared" si="32"/>
        <v/>
      </c>
      <c r="AD185" s="100" t="str">
        <f t="shared" si="33"/>
        <v/>
      </c>
      <c r="AE185" s="100" t="str">
        <f t="shared" si="34"/>
        <v/>
      </c>
      <c r="BN185" s="73" t="str">
        <f t="shared" si="35"/>
        <v/>
      </c>
      <c r="BO185" s="73" t="str">
        <f t="shared" si="36"/>
        <v/>
      </c>
      <c r="BP185" s="73" t="str">
        <f t="shared" si="37"/>
        <v/>
      </c>
      <c r="BQ185" s="73" t="str">
        <f t="shared" si="38"/>
        <v/>
      </c>
      <c r="BT185" s="73" t="str">
        <f t="shared" si="39"/>
        <v/>
      </c>
      <c r="CX185" s="42" t="str">
        <f t="shared" si="42"/>
        <v/>
      </c>
    </row>
    <row r="186" spans="1:102" ht="20.100000000000001" customHeight="1" x14ac:dyDescent="0.3">
      <c r="A186" s="90">
        <f>ROW()</f>
        <v>186</v>
      </c>
      <c r="B186" s="139" t="str">
        <f t="shared" si="40"/>
        <v/>
      </c>
      <c r="C186" s="139" t="str">
        <f t="shared" si="29"/>
        <v/>
      </c>
      <c r="D186" s="139" t="str">
        <f>IF(C186="","",COUNTIFS(C$11:C186,"&gt;0"))</f>
        <v/>
      </c>
      <c r="E186" s="57"/>
      <c r="F186" s="58"/>
      <c r="G186" s="58"/>
      <c r="H186" s="57"/>
      <c r="I186" s="180"/>
      <c r="J186" s="68"/>
      <c r="K186" s="277"/>
      <c r="L186" s="275">
        <v>0</v>
      </c>
      <c r="M186" s="183" t="str">
        <f>IFERROR(VLOOKUP(J186,Lists!J$4:K$723,2,FALSE),"")</f>
        <v/>
      </c>
      <c r="N186" s="70" t="str">
        <f>IFERROR(VLOOKUP(J186,Lists!J$4:L$723,3,FALSE),"")</f>
        <v/>
      </c>
      <c r="O186" s="71" t="str">
        <f t="shared" si="41"/>
        <v/>
      </c>
      <c r="P186" s="66"/>
      <c r="Q186" s="181"/>
      <c r="R186" s="94"/>
      <c r="S186" s="102"/>
      <c r="T186" s="103"/>
      <c r="U186" s="94"/>
      <c r="V186" s="104"/>
      <c r="W186" s="114"/>
      <c r="X186" s="85" t="str">
        <f>IFERROR(VLOOKUP(I186,Lists!A$4:B$11,2,FALSE),"")</f>
        <v/>
      </c>
      <c r="Y186" s="85" t="str">
        <f>IFERROR(VLOOKUP(#REF!,Lists!A$12:B$45,2,FALSE),"")</f>
        <v/>
      </c>
      <c r="Z186" s="90" t="str">
        <f t="shared" si="30"/>
        <v/>
      </c>
      <c r="AA186" s="100" t="str">
        <f t="shared" si="31"/>
        <v/>
      </c>
      <c r="AB186" s="100" t="str">
        <f>IF(L186&lt;&gt;0,IF(R186="Yes",IF(#REF!="","P",""),""),"")</f>
        <v/>
      </c>
      <c r="AC186" s="100" t="str">
        <f t="shared" si="32"/>
        <v/>
      </c>
      <c r="AD186" s="100" t="str">
        <f t="shared" si="33"/>
        <v/>
      </c>
      <c r="AE186" s="100" t="str">
        <f t="shared" si="34"/>
        <v/>
      </c>
      <c r="BN186" s="73" t="str">
        <f t="shared" si="35"/>
        <v/>
      </c>
      <c r="BO186" s="73" t="str">
        <f t="shared" si="36"/>
        <v/>
      </c>
      <c r="BP186" s="73" t="str">
        <f t="shared" si="37"/>
        <v/>
      </c>
      <c r="BQ186" s="73" t="str">
        <f t="shared" si="38"/>
        <v/>
      </c>
      <c r="BT186" s="73" t="str">
        <f t="shared" si="39"/>
        <v/>
      </c>
      <c r="CX186" s="42" t="str">
        <f t="shared" si="42"/>
        <v/>
      </c>
    </row>
    <row r="187" spans="1:102" ht="20.100000000000001" customHeight="1" x14ac:dyDescent="0.3">
      <c r="A187" s="90">
        <f>ROW()</f>
        <v>187</v>
      </c>
      <c r="B187" s="139" t="str">
        <f t="shared" si="40"/>
        <v/>
      </c>
      <c r="C187" s="139" t="str">
        <f t="shared" si="29"/>
        <v/>
      </c>
      <c r="D187" s="139" t="str">
        <f>IF(C187="","",COUNTIFS(C$11:C187,"&gt;0"))</f>
        <v/>
      </c>
      <c r="E187" s="57"/>
      <c r="F187" s="58"/>
      <c r="G187" s="58"/>
      <c r="H187" s="57"/>
      <c r="I187" s="180"/>
      <c r="J187" s="68"/>
      <c r="K187" s="277"/>
      <c r="L187" s="275">
        <v>0</v>
      </c>
      <c r="M187" s="183" t="str">
        <f>IFERROR(VLOOKUP(J187,Lists!J$4:K$723,2,FALSE),"")</f>
        <v/>
      </c>
      <c r="N187" s="70" t="str">
        <f>IFERROR(VLOOKUP(J187,Lists!J$4:L$723,3,FALSE),"")</f>
        <v/>
      </c>
      <c r="O187" s="71" t="str">
        <f t="shared" si="41"/>
        <v/>
      </c>
      <c r="P187" s="66"/>
      <c r="Q187" s="181"/>
      <c r="R187" s="94"/>
      <c r="S187" s="102"/>
      <c r="T187" s="103"/>
      <c r="U187" s="94"/>
      <c r="V187" s="104"/>
      <c r="W187" s="114"/>
      <c r="X187" s="85" t="str">
        <f>IFERROR(VLOOKUP(I187,Lists!A$4:B$11,2,FALSE),"")</f>
        <v/>
      </c>
      <c r="Y187" s="85" t="str">
        <f>IFERROR(VLOOKUP(#REF!,Lists!A$12:B$45,2,FALSE),"")</f>
        <v/>
      </c>
      <c r="Z187" s="90" t="str">
        <f t="shared" si="30"/>
        <v/>
      </c>
      <c r="AA187" s="100" t="str">
        <f t="shared" si="31"/>
        <v/>
      </c>
      <c r="AB187" s="100" t="str">
        <f>IF(L187&lt;&gt;0,IF(R187="Yes",IF(#REF!="","P",""),""),"")</f>
        <v/>
      </c>
      <c r="AC187" s="100" t="str">
        <f t="shared" si="32"/>
        <v/>
      </c>
      <c r="AD187" s="100" t="str">
        <f t="shared" si="33"/>
        <v/>
      </c>
      <c r="AE187" s="100" t="str">
        <f t="shared" si="34"/>
        <v/>
      </c>
      <c r="BN187" s="73" t="str">
        <f t="shared" si="35"/>
        <v/>
      </c>
      <c r="BO187" s="73" t="str">
        <f t="shared" si="36"/>
        <v/>
      </c>
      <c r="BP187" s="73" t="str">
        <f t="shared" si="37"/>
        <v/>
      </c>
      <c r="BQ187" s="73" t="str">
        <f t="shared" si="38"/>
        <v/>
      </c>
      <c r="BT187" s="73" t="str">
        <f t="shared" si="39"/>
        <v/>
      </c>
      <c r="CX187" s="42" t="str">
        <f t="shared" si="42"/>
        <v/>
      </c>
    </row>
    <row r="188" spans="1:102" ht="20.100000000000001" customHeight="1" x14ac:dyDescent="0.3">
      <c r="A188" s="90">
        <f>ROW()</f>
        <v>188</v>
      </c>
      <c r="B188" s="139" t="str">
        <f t="shared" si="40"/>
        <v/>
      </c>
      <c r="C188" s="139" t="str">
        <f t="shared" si="29"/>
        <v/>
      </c>
      <c r="D188" s="139" t="str">
        <f>IF(C188="","",COUNTIFS(C$11:C188,"&gt;0"))</f>
        <v/>
      </c>
      <c r="E188" s="57"/>
      <c r="F188" s="58"/>
      <c r="G188" s="58"/>
      <c r="H188" s="57"/>
      <c r="I188" s="180"/>
      <c r="J188" s="68"/>
      <c r="K188" s="277"/>
      <c r="L188" s="275">
        <v>0</v>
      </c>
      <c r="M188" s="183" t="str">
        <f>IFERROR(VLOOKUP(J188,Lists!J$4:K$723,2,FALSE),"")</f>
        <v/>
      </c>
      <c r="N188" s="70" t="str">
        <f>IFERROR(VLOOKUP(J188,Lists!J$4:L$723,3,FALSE),"")</f>
        <v/>
      </c>
      <c r="O188" s="71" t="str">
        <f t="shared" si="41"/>
        <v/>
      </c>
      <c r="P188" s="66"/>
      <c r="Q188" s="181"/>
      <c r="R188" s="94"/>
      <c r="S188" s="102"/>
      <c r="T188" s="103"/>
      <c r="U188" s="94"/>
      <c r="V188" s="104"/>
      <c r="W188" s="114"/>
      <c r="X188" s="85" t="str">
        <f>IFERROR(VLOOKUP(I188,Lists!A$4:B$11,2,FALSE),"")</f>
        <v/>
      </c>
      <c r="Y188" s="85" t="str">
        <f>IFERROR(VLOOKUP(#REF!,Lists!A$12:B$45,2,FALSE),"")</f>
        <v/>
      </c>
      <c r="Z188" s="90" t="str">
        <f t="shared" si="30"/>
        <v/>
      </c>
      <c r="AA188" s="100" t="str">
        <f t="shared" si="31"/>
        <v/>
      </c>
      <c r="AB188" s="100" t="str">
        <f>IF(L188&lt;&gt;0,IF(R188="Yes",IF(#REF!="","P",""),""),"")</f>
        <v/>
      </c>
      <c r="AC188" s="100" t="str">
        <f t="shared" si="32"/>
        <v/>
      </c>
      <c r="AD188" s="100" t="str">
        <f t="shared" si="33"/>
        <v/>
      </c>
      <c r="AE188" s="100" t="str">
        <f t="shared" si="34"/>
        <v/>
      </c>
      <c r="BN188" s="73" t="str">
        <f t="shared" si="35"/>
        <v/>
      </c>
      <c r="BO188" s="73" t="str">
        <f t="shared" si="36"/>
        <v/>
      </c>
      <c r="BP188" s="73" t="str">
        <f t="shared" si="37"/>
        <v/>
      </c>
      <c r="BQ188" s="73" t="str">
        <f t="shared" si="38"/>
        <v/>
      </c>
      <c r="BT188" s="73" t="str">
        <f t="shared" si="39"/>
        <v/>
      </c>
      <c r="CX188" s="42" t="str">
        <f t="shared" si="42"/>
        <v/>
      </c>
    </row>
    <row r="189" spans="1:102" ht="20.100000000000001" customHeight="1" x14ac:dyDescent="0.3">
      <c r="A189" s="90">
        <f>ROW()</f>
        <v>189</v>
      </c>
      <c r="B189" s="139" t="str">
        <f t="shared" si="40"/>
        <v/>
      </c>
      <c r="C189" s="139" t="str">
        <f t="shared" si="29"/>
        <v/>
      </c>
      <c r="D189" s="139" t="str">
        <f>IF(C189="","",COUNTIFS(C$11:C189,"&gt;0"))</f>
        <v/>
      </c>
      <c r="E189" s="57"/>
      <c r="F189" s="58"/>
      <c r="G189" s="58"/>
      <c r="H189" s="57"/>
      <c r="I189" s="180"/>
      <c r="J189" s="68"/>
      <c r="K189" s="277"/>
      <c r="L189" s="275">
        <v>0</v>
      </c>
      <c r="M189" s="183" t="str">
        <f>IFERROR(VLOOKUP(J189,Lists!J$4:K$723,2,FALSE),"")</f>
        <v/>
      </c>
      <c r="N189" s="70" t="str">
        <f>IFERROR(VLOOKUP(J189,Lists!J$4:L$723,3,FALSE),"")</f>
        <v/>
      </c>
      <c r="O189" s="71" t="str">
        <f t="shared" si="41"/>
        <v/>
      </c>
      <c r="P189" s="66"/>
      <c r="Q189" s="181"/>
      <c r="R189" s="94"/>
      <c r="S189" s="102"/>
      <c r="T189" s="103"/>
      <c r="U189" s="94"/>
      <c r="V189" s="104"/>
      <c r="W189" s="114"/>
      <c r="X189" s="85" t="str">
        <f>IFERROR(VLOOKUP(I189,Lists!A$4:B$11,2,FALSE),"")</f>
        <v/>
      </c>
      <c r="Y189" s="85" t="str">
        <f>IFERROR(VLOOKUP(#REF!,Lists!A$12:B$45,2,FALSE),"")</f>
        <v/>
      </c>
      <c r="Z189" s="90" t="str">
        <f t="shared" si="30"/>
        <v/>
      </c>
      <c r="AA189" s="100" t="str">
        <f t="shared" si="31"/>
        <v/>
      </c>
      <c r="AB189" s="100" t="str">
        <f>IF(L189&lt;&gt;0,IF(R189="Yes",IF(#REF!="","P",""),""),"")</f>
        <v/>
      </c>
      <c r="AC189" s="100" t="str">
        <f t="shared" si="32"/>
        <v/>
      </c>
      <c r="AD189" s="100" t="str">
        <f t="shared" si="33"/>
        <v/>
      </c>
      <c r="AE189" s="100" t="str">
        <f t="shared" si="34"/>
        <v/>
      </c>
      <c r="BN189" s="73" t="str">
        <f t="shared" si="35"/>
        <v/>
      </c>
      <c r="BO189" s="73" t="str">
        <f t="shared" si="36"/>
        <v/>
      </c>
      <c r="BP189" s="73" t="str">
        <f t="shared" si="37"/>
        <v/>
      </c>
      <c r="BQ189" s="73" t="str">
        <f t="shared" si="38"/>
        <v/>
      </c>
      <c r="BT189" s="73" t="str">
        <f t="shared" si="39"/>
        <v/>
      </c>
      <c r="CX189" s="42" t="str">
        <f t="shared" si="42"/>
        <v/>
      </c>
    </row>
    <row r="190" spans="1:102" ht="20.100000000000001" customHeight="1" x14ac:dyDescent="0.3">
      <c r="A190" s="90">
        <f>ROW()</f>
        <v>190</v>
      </c>
      <c r="B190" s="139" t="str">
        <f t="shared" si="40"/>
        <v/>
      </c>
      <c r="C190" s="139" t="str">
        <f t="shared" si="29"/>
        <v/>
      </c>
      <c r="D190" s="139" t="str">
        <f>IF(C190="","",COUNTIFS(C$11:C190,"&gt;0"))</f>
        <v/>
      </c>
      <c r="E190" s="57"/>
      <c r="F190" s="58"/>
      <c r="G190" s="58"/>
      <c r="H190" s="57"/>
      <c r="I190" s="180"/>
      <c r="J190" s="68"/>
      <c r="K190" s="277"/>
      <c r="L190" s="275">
        <v>0</v>
      </c>
      <c r="M190" s="183" t="str">
        <f>IFERROR(VLOOKUP(J190,Lists!J$4:K$723,2,FALSE),"")</f>
        <v/>
      </c>
      <c r="N190" s="70" t="str">
        <f>IFERROR(VLOOKUP(J190,Lists!J$4:L$723,3,FALSE),"")</f>
        <v/>
      </c>
      <c r="O190" s="71" t="str">
        <f t="shared" si="41"/>
        <v/>
      </c>
      <c r="P190" s="66"/>
      <c r="Q190" s="181"/>
      <c r="R190" s="94"/>
      <c r="S190" s="102"/>
      <c r="T190" s="103"/>
      <c r="U190" s="94"/>
      <c r="V190" s="104"/>
      <c r="W190" s="114"/>
      <c r="X190" s="85" t="str">
        <f>IFERROR(VLOOKUP(I190,Lists!A$4:B$11,2,FALSE),"")</f>
        <v/>
      </c>
      <c r="Y190" s="85" t="str">
        <f>IFERROR(VLOOKUP(#REF!,Lists!A$12:B$45,2,FALSE),"")</f>
        <v/>
      </c>
      <c r="Z190" s="90" t="str">
        <f t="shared" si="30"/>
        <v/>
      </c>
      <c r="AA190" s="100" t="str">
        <f t="shared" si="31"/>
        <v/>
      </c>
      <c r="AB190" s="100" t="str">
        <f>IF(L190&lt;&gt;0,IF(R190="Yes",IF(#REF!="","P",""),""),"")</f>
        <v/>
      </c>
      <c r="AC190" s="100" t="str">
        <f t="shared" si="32"/>
        <v/>
      </c>
      <c r="AD190" s="100" t="str">
        <f t="shared" si="33"/>
        <v/>
      </c>
      <c r="AE190" s="100" t="str">
        <f t="shared" si="34"/>
        <v/>
      </c>
      <c r="BN190" s="73" t="str">
        <f t="shared" si="35"/>
        <v/>
      </c>
      <c r="BO190" s="73" t="str">
        <f t="shared" si="36"/>
        <v/>
      </c>
      <c r="BP190" s="73" t="str">
        <f t="shared" si="37"/>
        <v/>
      </c>
      <c r="BQ190" s="73" t="str">
        <f t="shared" si="38"/>
        <v/>
      </c>
      <c r="BT190" s="73" t="str">
        <f t="shared" si="39"/>
        <v/>
      </c>
      <c r="CX190" s="42" t="str">
        <f t="shared" si="42"/>
        <v/>
      </c>
    </row>
    <row r="191" spans="1:102" ht="20.100000000000001" customHeight="1" x14ac:dyDescent="0.3">
      <c r="A191" s="90">
        <f>ROW()</f>
        <v>191</v>
      </c>
      <c r="B191" s="139" t="str">
        <f t="shared" si="40"/>
        <v/>
      </c>
      <c r="C191" s="139" t="str">
        <f t="shared" si="29"/>
        <v/>
      </c>
      <c r="D191" s="139" t="str">
        <f>IF(C191="","",COUNTIFS(C$11:C191,"&gt;0"))</f>
        <v/>
      </c>
      <c r="E191" s="57"/>
      <c r="F191" s="58"/>
      <c r="G191" s="58"/>
      <c r="H191" s="57"/>
      <c r="I191" s="180"/>
      <c r="J191" s="68"/>
      <c r="K191" s="277"/>
      <c r="L191" s="275">
        <v>0</v>
      </c>
      <c r="M191" s="183" t="str">
        <f>IFERROR(VLOOKUP(J191,Lists!J$4:K$723,2,FALSE),"")</f>
        <v/>
      </c>
      <c r="N191" s="70" t="str">
        <f>IFERROR(VLOOKUP(J191,Lists!J$4:L$723,3,FALSE),"")</f>
        <v/>
      </c>
      <c r="O191" s="71" t="str">
        <f t="shared" si="41"/>
        <v/>
      </c>
      <c r="P191" s="66"/>
      <c r="Q191" s="181"/>
      <c r="R191" s="94"/>
      <c r="S191" s="102"/>
      <c r="T191" s="103"/>
      <c r="U191" s="94"/>
      <c r="V191" s="104"/>
      <c r="W191" s="114"/>
      <c r="X191" s="85" t="str">
        <f>IFERROR(VLOOKUP(I191,Lists!A$4:B$11,2,FALSE),"")</f>
        <v/>
      </c>
      <c r="Y191" s="85" t="str">
        <f>IFERROR(VLOOKUP(#REF!,Lists!A$12:B$45,2,FALSE),"")</f>
        <v/>
      </c>
      <c r="Z191" s="90" t="str">
        <f t="shared" si="30"/>
        <v/>
      </c>
      <c r="AA191" s="100" t="str">
        <f t="shared" si="31"/>
        <v/>
      </c>
      <c r="AB191" s="100" t="str">
        <f>IF(L191&lt;&gt;0,IF(R191="Yes",IF(#REF!="","P",""),""),"")</f>
        <v/>
      </c>
      <c r="AC191" s="100" t="str">
        <f t="shared" si="32"/>
        <v/>
      </c>
      <c r="AD191" s="100" t="str">
        <f t="shared" si="33"/>
        <v/>
      </c>
      <c r="AE191" s="100" t="str">
        <f t="shared" si="34"/>
        <v/>
      </c>
      <c r="BN191" s="73" t="str">
        <f t="shared" si="35"/>
        <v/>
      </c>
      <c r="BO191" s="73" t="str">
        <f t="shared" si="36"/>
        <v/>
      </c>
      <c r="BP191" s="73" t="str">
        <f t="shared" si="37"/>
        <v/>
      </c>
      <c r="BQ191" s="73" t="str">
        <f t="shared" si="38"/>
        <v/>
      </c>
      <c r="BT191" s="73" t="str">
        <f t="shared" si="39"/>
        <v/>
      </c>
      <c r="CX191" s="42" t="str">
        <f t="shared" si="42"/>
        <v/>
      </c>
    </row>
    <row r="192" spans="1:102" ht="20.100000000000001" customHeight="1" x14ac:dyDescent="0.3">
      <c r="A192" s="90">
        <f>ROW()</f>
        <v>192</v>
      </c>
      <c r="B192" s="139" t="str">
        <f t="shared" si="40"/>
        <v/>
      </c>
      <c r="C192" s="139" t="str">
        <f t="shared" si="29"/>
        <v/>
      </c>
      <c r="D192" s="139" t="str">
        <f>IF(C192="","",COUNTIFS(C$11:C192,"&gt;0"))</f>
        <v/>
      </c>
      <c r="E192" s="57"/>
      <c r="F192" s="58"/>
      <c r="G192" s="58"/>
      <c r="H192" s="57"/>
      <c r="I192" s="180"/>
      <c r="J192" s="68"/>
      <c r="K192" s="277"/>
      <c r="L192" s="275">
        <v>0</v>
      </c>
      <c r="M192" s="183" t="str">
        <f>IFERROR(VLOOKUP(J192,Lists!J$4:K$723,2,FALSE),"")</f>
        <v/>
      </c>
      <c r="N192" s="70" t="str">
        <f>IFERROR(VLOOKUP(J192,Lists!J$4:L$723,3,FALSE),"")</f>
        <v/>
      </c>
      <c r="O192" s="71" t="str">
        <f t="shared" si="41"/>
        <v/>
      </c>
      <c r="P192" s="66"/>
      <c r="Q192" s="181"/>
      <c r="R192" s="94"/>
      <c r="S192" s="102"/>
      <c r="T192" s="103"/>
      <c r="U192" s="94"/>
      <c r="V192" s="104"/>
      <c r="W192" s="114"/>
      <c r="X192" s="85" t="str">
        <f>IFERROR(VLOOKUP(I192,Lists!A$4:B$11,2,FALSE),"")</f>
        <v/>
      </c>
      <c r="Y192" s="85" t="str">
        <f>IFERROR(VLOOKUP(#REF!,Lists!A$12:B$45,2,FALSE),"")</f>
        <v/>
      </c>
      <c r="Z192" s="90" t="str">
        <f t="shared" si="30"/>
        <v/>
      </c>
      <c r="AA192" s="100" t="str">
        <f t="shared" si="31"/>
        <v/>
      </c>
      <c r="AB192" s="100" t="str">
        <f>IF(L192&lt;&gt;0,IF(R192="Yes",IF(#REF!="","P",""),""),"")</f>
        <v/>
      </c>
      <c r="AC192" s="100" t="str">
        <f t="shared" si="32"/>
        <v/>
      </c>
      <c r="AD192" s="100" t="str">
        <f t="shared" si="33"/>
        <v/>
      </c>
      <c r="AE192" s="100" t="str">
        <f t="shared" si="34"/>
        <v/>
      </c>
      <c r="BN192" s="73" t="str">
        <f t="shared" si="35"/>
        <v/>
      </c>
      <c r="BO192" s="73" t="str">
        <f t="shared" si="36"/>
        <v/>
      </c>
      <c r="BP192" s="73" t="str">
        <f t="shared" si="37"/>
        <v/>
      </c>
      <c r="BQ192" s="73" t="str">
        <f t="shared" si="38"/>
        <v/>
      </c>
      <c r="BT192" s="73" t="str">
        <f t="shared" si="39"/>
        <v/>
      </c>
      <c r="CX192" s="42" t="str">
        <f t="shared" si="42"/>
        <v/>
      </c>
    </row>
    <row r="193" spans="1:102" ht="20.100000000000001" customHeight="1" x14ac:dyDescent="0.3">
      <c r="A193" s="90">
        <f>ROW()</f>
        <v>193</v>
      </c>
      <c r="B193" s="139" t="str">
        <f t="shared" si="40"/>
        <v/>
      </c>
      <c r="C193" s="139" t="str">
        <f t="shared" si="29"/>
        <v/>
      </c>
      <c r="D193" s="139" t="str">
        <f>IF(C193="","",COUNTIFS(C$11:C193,"&gt;0"))</f>
        <v/>
      </c>
      <c r="E193" s="57"/>
      <c r="F193" s="58"/>
      <c r="G193" s="58"/>
      <c r="H193" s="57"/>
      <c r="I193" s="180"/>
      <c r="J193" s="68"/>
      <c r="K193" s="277"/>
      <c r="L193" s="275">
        <v>0</v>
      </c>
      <c r="M193" s="183" t="str">
        <f>IFERROR(VLOOKUP(J193,Lists!J$4:K$723,2,FALSE),"")</f>
        <v/>
      </c>
      <c r="N193" s="70" t="str">
        <f>IFERROR(VLOOKUP(J193,Lists!J$4:L$723,3,FALSE),"")</f>
        <v/>
      </c>
      <c r="O193" s="71" t="str">
        <f t="shared" si="41"/>
        <v/>
      </c>
      <c r="P193" s="66"/>
      <c r="Q193" s="181"/>
      <c r="R193" s="94"/>
      <c r="S193" s="102"/>
      <c r="T193" s="103"/>
      <c r="U193" s="94"/>
      <c r="V193" s="104"/>
      <c r="W193" s="114"/>
      <c r="X193" s="85" t="str">
        <f>IFERROR(VLOOKUP(I193,Lists!A$4:B$11,2,FALSE),"")</f>
        <v/>
      </c>
      <c r="Y193" s="85" t="str">
        <f>IFERROR(VLOOKUP(#REF!,Lists!A$12:B$45,2,FALSE),"")</f>
        <v/>
      </c>
      <c r="Z193" s="90" t="str">
        <f t="shared" si="30"/>
        <v/>
      </c>
      <c r="AA193" s="100" t="str">
        <f t="shared" si="31"/>
        <v/>
      </c>
      <c r="AB193" s="100" t="str">
        <f>IF(L193&lt;&gt;0,IF(R193="Yes",IF(#REF!="","P",""),""),"")</f>
        <v/>
      </c>
      <c r="AC193" s="100" t="str">
        <f t="shared" si="32"/>
        <v/>
      </c>
      <c r="AD193" s="100" t="str">
        <f t="shared" si="33"/>
        <v/>
      </c>
      <c r="AE193" s="100" t="str">
        <f t="shared" si="34"/>
        <v/>
      </c>
      <c r="BN193" s="73" t="str">
        <f t="shared" si="35"/>
        <v/>
      </c>
      <c r="BO193" s="73" t="str">
        <f t="shared" si="36"/>
        <v/>
      </c>
      <c r="BP193" s="73" t="str">
        <f t="shared" si="37"/>
        <v/>
      </c>
      <c r="BQ193" s="73" t="str">
        <f t="shared" si="38"/>
        <v/>
      </c>
      <c r="BT193" s="73" t="str">
        <f t="shared" si="39"/>
        <v/>
      </c>
      <c r="CX193" s="42" t="str">
        <f t="shared" si="42"/>
        <v/>
      </c>
    </row>
    <row r="194" spans="1:102" ht="20.100000000000001" customHeight="1" x14ac:dyDescent="0.3">
      <c r="A194" s="90">
        <f>ROW()</f>
        <v>194</v>
      </c>
      <c r="B194" s="139" t="str">
        <f t="shared" si="40"/>
        <v/>
      </c>
      <c r="C194" s="139" t="str">
        <f t="shared" si="29"/>
        <v/>
      </c>
      <c r="D194" s="139" t="str">
        <f>IF(C194="","",COUNTIFS(C$11:C194,"&gt;0"))</f>
        <v/>
      </c>
      <c r="E194" s="57"/>
      <c r="F194" s="58"/>
      <c r="G194" s="58"/>
      <c r="H194" s="57"/>
      <c r="I194" s="180"/>
      <c r="J194" s="68"/>
      <c r="K194" s="277"/>
      <c r="L194" s="275">
        <v>0</v>
      </c>
      <c r="M194" s="183" t="str">
        <f>IFERROR(VLOOKUP(J194,Lists!J$4:K$723,2,FALSE),"")</f>
        <v/>
      </c>
      <c r="N194" s="70" t="str">
        <f>IFERROR(VLOOKUP(J194,Lists!J$4:L$723,3,FALSE),"")</f>
        <v/>
      </c>
      <c r="O194" s="71" t="str">
        <f t="shared" si="41"/>
        <v/>
      </c>
      <c r="P194" s="66"/>
      <c r="Q194" s="181"/>
      <c r="R194" s="94"/>
      <c r="S194" s="102"/>
      <c r="T194" s="103"/>
      <c r="U194" s="94"/>
      <c r="V194" s="104"/>
      <c r="W194" s="114"/>
      <c r="X194" s="85" t="str">
        <f>IFERROR(VLOOKUP(I194,Lists!A$4:B$11,2,FALSE),"")</f>
        <v/>
      </c>
      <c r="Y194" s="85" t="str">
        <f>IFERROR(VLOOKUP(#REF!,Lists!A$12:B$45,2,FALSE),"")</f>
        <v/>
      </c>
      <c r="Z194" s="90" t="str">
        <f t="shared" si="30"/>
        <v/>
      </c>
      <c r="AA194" s="100" t="str">
        <f t="shared" si="31"/>
        <v/>
      </c>
      <c r="AB194" s="100" t="str">
        <f>IF(L194&lt;&gt;0,IF(R194="Yes",IF(#REF!="","P",""),""),"")</f>
        <v/>
      </c>
      <c r="AC194" s="100" t="str">
        <f t="shared" si="32"/>
        <v/>
      </c>
      <c r="AD194" s="100" t="str">
        <f t="shared" si="33"/>
        <v/>
      </c>
      <c r="AE194" s="100" t="str">
        <f t="shared" si="34"/>
        <v/>
      </c>
      <c r="BN194" s="73" t="str">
        <f t="shared" si="35"/>
        <v/>
      </c>
      <c r="BO194" s="73" t="str">
        <f t="shared" si="36"/>
        <v/>
      </c>
      <c r="BP194" s="73" t="str">
        <f t="shared" si="37"/>
        <v/>
      </c>
      <c r="BQ194" s="73" t="str">
        <f t="shared" si="38"/>
        <v/>
      </c>
      <c r="BT194" s="73" t="str">
        <f t="shared" si="39"/>
        <v/>
      </c>
      <c r="CX194" s="42" t="str">
        <f t="shared" si="42"/>
        <v/>
      </c>
    </row>
    <row r="195" spans="1:102" ht="20.100000000000001" customHeight="1" x14ac:dyDescent="0.3">
      <c r="A195" s="90">
        <f>ROW()</f>
        <v>195</v>
      </c>
      <c r="B195" s="139" t="str">
        <f t="shared" si="40"/>
        <v/>
      </c>
      <c r="C195" s="139" t="str">
        <f t="shared" si="29"/>
        <v/>
      </c>
      <c r="D195" s="139" t="str">
        <f>IF(C195="","",COUNTIFS(C$11:C195,"&gt;0"))</f>
        <v/>
      </c>
      <c r="E195" s="57"/>
      <c r="F195" s="58"/>
      <c r="G195" s="58"/>
      <c r="H195" s="57"/>
      <c r="I195" s="180"/>
      <c r="J195" s="68"/>
      <c r="K195" s="277"/>
      <c r="L195" s="275">
        <v>0</v>
      </c>
      <c r="M195" s="183" t="str">
        <f>IFERROR(VLOOKUP(J195,Lists!J$4:K$723,2,FALSE),"")</f>
        <v/>
      </c>
      <c r="N195" s="70" t="str">
        <f>IFERROR(VLOOKUP(J195,Lists!J$4:L$723,3,FALSE),"")</f>
        <v/>
      </c>
      <c r="O195" s="71" t="str">
        <f t="shared" si="41"/>
        <v/>
      </c>
      <c r="P195" s="66"/>
      <c r="Q195" s="181"/>
      <c r="R195" s="94"/>
      <c r="S195" s="102"/>
      <c r="T195" s="103"/>
      <c r="U195" s="94"/>
      <c r="V195" s="104"/>
      <c r="W195" s="114"/>
      <c r="X195" s="85" t="str">
        <f>IFERROR(VLOOKUP(I195,Lists!A$4:B$11,2,FALSE),"")</f>
        <v/>
      </c>
      <c r="Y195" s="85" t="str">
        <f>IFERROR(VLOOKUP(#REF!,Lists!A$12:B$45,2,FALSE),"")</f>
        <v/>
      </c>
      <c r="Z195" s="90" t="str">
        <f t="shared" si="30"/>
        <v/>
      </c>
      <c r="AA195" s="100" t="str">
        <f t="shared" si="31"/>
        <v/>
      </c>
      <c r="AB195" s="100" t="str">
        <f>IF(L195&lt;&gt;0,IF(R195="Yes",IF(#REF!="","P",""),""),"")</f>
        <v/>
      </c>
      <c r="AC195" s="100" t="str">
        <f t="shared" si="32"/>
        <v/>
      </c>
      <c r="AD195" s="100" t="str">
        <f t="shared" si="33"/>
        <v/>
      </c>
      <c r="AE195" s="100" t="str">
        <f t="shared" si="34"/>
        <v/>
      </c>
      <c r="BN195" s="73" t="str">
        <f t="shared" si="35"/>
        <v/>
      </c>
      <c r="BO195" s="73" t="str">
        <f t="shared" si="36"/>
        <v/>
      </c>
      <c r="BP195" s="73" t="str">
        <f t="shared" si="37"/>
        <v/>
      </c>
      <c r="BQ195" s="73" t="str">
        <f t="shared" si="38"/>
        <v/>
      </c>
      <c r="BT195" s="73" t="str">
        <f t="shared" si="39"/>
        <v/>
      </c>
      <c r="CX195" s="42" t="str">
        <f t="shared" si="42"/>
        <v/>
      </c>
    </row>
    <row r="196" spans="1:102" ht="20.100000000000001" customHeight="1" x14ac:dyDescent="0.3">
      <c r="A196" s="90">
        <f>ROW()</f>
        <v>196</v>
      </c>
      <c r="B196" s="139" t="str">
        <f t="shared" si="40"/>
        <v/>
      </c>
      <c r="C196" s="139" t="str">
        <f t="shared" si="29"/>
        <v/>
      </c>
      <c r="D196" s="139" t="str">
        <f>IF(C196="","",COUNTIFS(C$11:C196,"&gt;0"))</f>
        <v/>
      </c>
      <c r="E196" s="57"/>
      <c r="F196" s="58"/>
      <c r="G196" s="58"/>
      <c r="H196" s="57"/>
      <c r="I196" s="180"/>
      <c r="J196" s="68"/>
      <c r="K196" s="277"/>
      <c r="L196" s="275">
        <v>0</v>
      </c>
      <c r="M196" s="183" t="str">
        <f>IFERROR(VLOOKUP(J196,Lists!J$4:K$723,2,FALSE),"")</f>
        <v/>
      </c>
      <c r="N196" s="70" t="str">
        <f>IFERROR(VLOOKUP(J196,Lists!J$4:L$723,3,FALSE),"")</f>
        <v/>
      </c>
      <c r="O196" s="71" t="str">
        <f t="shared" si="41"/>
        <v/>
      </c>
      <c r="P196" s="66"/>
      <c r="Q196" s="181"/>
      <c r="R196" s="94"/>
      <c r="S196" s="102"/>
      <c r="T196" s="103"/>
      <c r="U196" s="94"/>
      <c r="V196" s="104"/>
      <c r="W196" s="114"/>
      <c r="X196" s="85" t="str">
        <f>IFERROR(VLOOKUP(I196,Lists!A$4:B$11,2,FALSE),"")</f>
        <v/>
      </c>
      <c r="Y196" s="85" t="str">
        <f>IFERROR(VLOOKUP(#REF!,Lists!A$12:B$45,2,FALSE),"")</f>
        <v/>
      </c>
      <c r="Z196" s="90" t="str">
        <f t="shared" si="30"/>
        <v/>
      </c>
      <c r="AA196" s="100" t="str">
        <f t="shared" si="31"/>
        <v/>
      </c>
      <c r="AB196" s="100" t="str">
        <f>IF(L196&lt;&gt;0,IF(R196="Yes",IF(#REF!="","P",""),""),"")</f>
        <v/>
      </c>
      <c r="AC196" s="100" t="str">
        <f t="shared" si="32"/>
        <v/>
      </c>
      <c r="AD196" s="100" t="str">
        <f t="shared" si="33"/>
        <v/>
      </c>
      <c r="AE196" s="100" t="str">
        <f t="shared" si="34"/>
        <v/>
      </c>
      <c r="BN196" s="73" t="str">
        <f t="shared" si="35"/>
        <v/>
      </c>
      <c r="BO196" s="73" t="str">
        <f t="shared" si="36"/>
        <v/>
      </c>
      <c r="BP196" s="73" t="str">
        <f t="shared" si="37"/>
        <v/>
      </c>
      <c r="BQ196" s="73" t="str">
        <f t="shared" si="38"/>
        <v/>
      </c>
      <c r="BT196" s="73" t="str">
        <f t="shared" si="39"/>
        <v/>
      </c>
      <c r="CX196" s="42" t="str">
        <f t="shared" si="42"/>
        <v/>
      </c>
    </row>
    <row r="197" spans="1:102" ht="20.100000000000001" customHeight="1" x14ac:dyDescent="0.3">
      <c r="A197" s="90">
        <f>ROW()</f>
        <v>197</v>
      </c>
      <c r="B197" s="139" t="str">
        <f t="shared" si="40"/>
        <v/>
      </c>
      <c r="C197" s="139" t="str">
        <f t="shared" si="29"/>
        <v/>
      </c>
      <c r="D197" s="139" t="str">
        <f>IF(C197="","",COUNTIFS(C$11:C197,"&gt;0"))</f>
        <v/>
      </c>
      <c r="E197" s="57"/>
      <c r="F197" s="58"/>
      <c r="G197" s="58"/>
      <c r="H197" s="57"/>
      <c r="I197" s="180"/>
      <c r="J197" s="68"/>
      <c r="K197" s="277"/>
      <c r="L197" s="275">
        <v>0</v>
      </c>
      <c r="M197" s="183" t="str">
        <f>IFERROR(VLOOKUP(J197,Lists!J$4:K$723,2,FALSE),"")</f>
        <v/>
      </c>
      <c r="N197" s="70" t="str">
        <f>IFERROR(VLOOKUP(J197,Lists!J$4:L$723,3,FALSE),"")</f>
        <v/>
      </c>
      <c r="O197" s="71" t="str">
        <f t="shared" si="41"/>
        <v/>
      </c>
      <c r="P197" s="66"/>
      <c r="Q197" s="181"/>
      <c r="R197" s="94"/>
      <c r="S197" s="102"/>
      <c r="T197" s="103"/>
      <c r="U197" s="94"/>
      <c r="V197" s="104"/>
      <c r="W197" s="114"/>
      <c r="X197" s="85" t="str">
        <f>IFERROR(VLOOKUP(I197,Lists!A$4:B$11,2,FALSE),"")</f>
        <v/>
      </c>
      <c r="Y197" s="85" t="str">
        <f>IFERROR(VLOOKUP(#REF!,Lists!A$12:B$45,2,FALSE),"")</f>
        <v/>
      </c>
      <c r="Z197" s="90" t="str">
        <f t="shared" si="30"/>
        <v/>
      </c>
      <c r="AA197" s="100" t="str">
        <f t="shared" si="31"/>
        <v/>
      </c>
      <c r="AB197" s="100" t="str">
        <f>IF(L197&lt;&gt;0,IF(R197="Yes",IF(#REF!="","P",""),""),"")</f>
        <v/>
      </c>
      <c r="AC197" s="100" t="str">
        <f t="shared" si="32"/>
        <v/>
      </c>
      <c r="AD197" s="100" t="str">
        <f t="shared" si="33"/>
        <v/>
      </c>
      <c r="AE197" s="100" t="str">
        <f t="shared" si="34"/>
        <v/>
      </c>
      <c r="BN197" s="73" t="str">
        <f t="shared" si="35"/>
        <v/>
      </c>
      <c r="BO197" s="73" t="str">
        <f t="shared" si="36"/>
        <v/>
      </c>
      <c r="BP197" s="73" t="str">
        <f t="shared" si="37"/>
        <v/>
      </c>
      <c r="BQ197" s="73" t="str">
        <f t="shared" si="38"/>
        <v/>
      </c>
      <c r="BT197" s="73" t="str">
        <f t="shared" si="39"/>
        <v/>
      </c>
      <c r="CX197" s="42" t="str">
        <f t="shared" si="42"/>
        <v/>
      </c>
    </row>
    <row r="198" spans="1:102" ht="20.100000000000001" customHeight="1" x14ac:dyDescent="0.3">
      <c r="A198" s="90">
        <f>ROW()</f>
        <v>198</v>
      </c>
      <c r="B198" s="139" t="str">
        <f t="shared" si="40"/>
        <v/>
      </c>
      <c r="C198" s="139" t="str">
        <f t="shared" si="29"/>
        <v/>
      </c>
      <c r="D198" s="139" t="str">
        <f>IF(C198="","",COUNTIFS(C$11:C198,"&gt;0"))</f>
        <v/>
      </c>
      <c r="E198" s="57"/>
      <c r="F198" s="58"/>
      <c r="G198" s="58"/>
      <c r="H198" s="57"/>
      <c r="I198" s="180"/>
      <c r="J198" s="68"/>
      <c r="K198" s="277"/>
      <c r="L198" s="275">
        <v>0</v>
      </c>
      <c r="M198" s="183" t="str">
        <f>IFERROR(VLOOKUP(J198,Lists!J$4:K$723,2,FALSE),"")</f>
        <v/>
      </c>
      <c r="N198" s="70" t="str">
        <f>IFERROR(VLOOKUP(J198,Lists!J$4:L$723,3,FALSE),"")</f>
        <v/>
      </c>
      <c r="O198" s="71" t="str">
        <f t="shared" si="41"/>
        <v/>
      </c>
      <c r="P198" s="66"/>
      <c r="Q198" s="181"/>
      <c r="R198" s="94"/>
      <c r="S198" s="102"/>
      <c r="T198" s="103"/>
      <c r="U198" s="94"/>
      <c r="V198" s="104"/>
      <c r="W198" s="114"/>
      <c r="X198" s="85" t="str">
        <f>IFERROR(VLOOKUP(I198,Lists!A$4:B$11,2,FALSE),"")</f>
        <v/>
      </c>
      <c r="Y198" s="85" t="str">
        <f>IFERROR(VLOOKUP(#REF!,Lists!A$12:B$45,2,FALSE),"")</f>
        <v/>
      </c>
      <c r="Z198" s="90" t="str">
        <f t="shared" si="30"/>
        <v/>
      </c>
      <c r="AA198" s="100" t="str">
        <f t="shared" si="31"/>
        <v/>
      </c>
      <c r="AB198" s="100" t="str">
        <f>IF(L198&lt;&gt;0,IF(R198="Yes",IF(#REF!="","P",""),""),"")</f>
        <v/>
      </c>
      <c r="AC198" s="100" t="str">
        <f t="shared" si="32"/>
        <v/>
      </c>
      <c r="AD198" s="100" t="str">
        <f t="shared" si="33"/>
        <v/>
      </c>
      <c r="AE198" s="100" t="str">
        <f t="shared" si="34"/>
        <v/>
      </c>
      <c r="BN198" s="73" t="str">
        <f t="shared" si="35"/>
        <v/>
      </c>
      <c r="BO198" s="73" t="str">
        <f t="shared" si="36"/>
        <v/>
      </c>
      <c r="BP198" s="73" t="str">
        <f t="shared" si="37"/>
        <v/>
      </c>
      <c r="BQ198" s="73" t="str">
        <f t="shared" si="38"/>
        <v/>
      </c>
      <c r="BT198" s="73" t="str">
        <f t="shared" si="39"/>
        <v/>
      </c>
      <c r="CX198" s="42" t="str">
        <f t="shared" si="42"/>
        <v/>
      </c>
    </row>
    <row r="199" spans="1:102" ht="20.100000000000001" customHeight="1" x14ac:dyDescent="0.3">
      <c r="A199" s="90">
        <f>ROW()</f>
        <v>199</v>
      </c>
      <c r="B199" s="139" t="str">
        <f t="shared" si="40"/>
        <v/>
      </c>
      <c r="C199" s="139" t="str">
        <f t="shared" si="29"/>
        <v/>
      </c>
      <c r="D199" s="139" t="str">
        <f>IF(C199="","",COUNTIFS(C$11:C199,"&gt;0"))</f>
        <v/>
      </c>
      <c r="E199" s="57"/>
      <c r="F199" s="58"/>
      <c r="G199" s="58"/>
      <c r="H199" s="57"/>
      <c r="I199" s="180"/>
      <c r="J199" s="68"/>
      <c r="K199" s="277"/>
      <c r="L199" s="275">
        <v>0</v>
      </c>
      <c r="M199" s="183" t="str">
        <f>IFERROR(VLOOKUP(J199,Lists!J$4:K$723,2,FALSE),"")</f>
        <v/>
      </c>
      <c r="N199" s="70" t="str">
        <f>IFERROR(VLOOKUP(J199,Lists!J$4:L$723,3,FALSE),"")</f>
        <v/>
      </c>
      <c r="O199" s="71" t="str">
        <f t="shared" si="41"/>
        <v/>
      </c>
      <c r="P199" s="66"/>
      <c r="Q199" s="181"/>
      <c r="R199" s="94"/>
      <c r="S199" s="102"/>
      <c r="T199" s="103"/>
      <c r="U199" s="94"/>
      <c r="V199" s="104"/>
      <c r="W199" s="114"/>
      <c r="X199" s="85" t="str">
        <f>IFERROR(VLOOKUP(I199,Lists!A$4:B$11,2,FALSE),"")</f>
        <v/>
      </c>
      <c r="Y199" s="85" t="str">
        <f>IFERROR(VLOOKUP(#REF!,Lists!A$12:B$45,2,FALSE),"")</f>
        <v/>
      </c>
      <c r="Z199" s="90" t="str">
        <f t="shared" si="30"/>
        <v/>
      </c>
      <c r="AA199" s="100" t="str">
        <f t="shared" si="31"/>
        <v/>
      </c>
      <c r="AB199" s="100" t="str">
        <f>IF(L199&lt;&gt;0,IF(R199="Yes",IF(#REF!="","P",""),""),"")</f>
        <v/>
      </c>
      <c r="AC199" s="100" t="str">
        <f t="shared" si="32"/>
        <v/>
      </c>
      <c r="AD199" s="100" t="str">
        <f t="shared" si="33"/>
        <v/>
      </c>
      <c r="AE199" s="100" t="str">
        <f t="shared" si="34"/>
        <v/>
      </c>
      <c r="BN199" s="73" t="str">
        <f t="shared" si="35"/>
        <v/>
      </c>
      <c r="BO199" s="73" t="str">
        <f t="shared" si="36"/>
        <v/>
      </c>
      <c r="BP199" s="73" t="str">
        <f t="shared" si="37"/>
        <v/>
      </c>
      <c r="BQ199" s="73" t="str">
        <f t="shared" si="38"/>
        <v/>
      </c>
      <c r="BT199" s="73" t="str">
        <f t="shared" si="39"/>
        <v/>
      </c>
      <c r="CX199" s="42" t="str">
        <f t="shared" si="42"/>
        <v/>
      </c>
    </row>
    <row r="200" spans="1:102" ht="20.100000000000001" customHeight="1" x14ac:dyDescent="0.3">
      <c r="A200" s="90">
        <f>ROW()</f>
        <v>200</v>
      </c>
      <c r="B200" s="139" t="str">
        <f t="shared" si="40"/>
        <v/>
      </c>
      <c r="C200" s="139" t="str">
        <f t="shared" si="29"/>
        <v/>
      </c>
      <c r="D200" s="139" t="str">
        <f>IF(C200="","",COUNTIFS(C$11:C200,"&gt;0"))</f>
        <v/>
      </c>
      <c r="E200" s="57"/>
      <c r="F200" s="58"/>
      <c r="G200" s="58"/>
      <c r="H200" s="57"/>
      <c r="I200" s="180"/>
      <c r="J200" s="68"/>
      <c r="K200" s="277"/>
      <c r="L200" s="275">
        <v>0</v>
      </c>
      <c r="M200" s="183" t="str">
        <f>IFERROR(VLOOKUP(J200,Lists!J$4:K$723,2,FALSE),"")</f>
        <v/>
      </c>
      <c r="N200" s="70" t="str">
        <f>IFERROR(VLOOKUP(J200,Lists!J$4:L$723,3,FALSE),"")</f>
        <v/>
      </c>
      <c r="O200" s="71" t="str">
        <f t="shared" si="41"/>
        <v/>
      </c>
      <c r="P200" s="66"/>
      <c r="Q200" s="181"/>
      <c r="R200" s="94"/>
      <c r="S200" s="102"/>
      <c r="T200" s="103"/>
      <c r="U200" s="94"/>
      <c r="V200" s="104"/>
      <c r="W200" s="114"/>
      <c r="X200" s="85" t="str">
        <f>IFERROR(VLOOKUP(I200,Lists!A$4:B$11,2,FALSE),"")</f>
        <v/>
      </c>
      <c r="Y200" s="85" t="str">
        <f>IFERROR(VLOOKUP(#REF!,Lists!A$12:B$45,2,FALSE),"")</f>
        <v/>
      </c>
      <c r="Z200" s="90" t="str">
        <f t="shared" si="30"/>
        <v/>
      </c>
      <c r="AA200" s="100" t="str">
        <f t="shared" si="31"/>
        <v/>
      </c>
      <c r="AB200" s="100" t="str">
        <f>IF(L200&lt;&gt;0,IF(R200="Yes",IF(#REF!="","P",""),""),"")</f>
        <v/>
      </c>
      <c r="AC200" s="100" t="str">
        <f t="shared" si="32"/>
        <v/>
      </c>
      <c r="AD200" s="100" t="str">
        <f t="shared" si="33"/>
        <v/>
      </c>
      <c r="AE200" s="100" t="str">
        <f t="shared" si="34"/>
        <v/>
      </c>
      <c r="BN200" s="73" t="str">
        <f t="shared" si="35"/>
        <v/>
      </c>
      <c r="BO200" s="73" t="str">
        <f t="shared" si="36"/>
        <v/>
      </c>
      <c r="BP200" s="73" t="str">
        <f t="shared" si="37"/>
        <v/>
      </c>
      <c r="BQ200" s="73" t="str">
        <f t="shared" si="38"/>
        <v/>
      </c>
      <c r="BT200" s="73" t="str">
        <f t="shared" si="39"/>
        <v/>
      </c>
      <c r="CX200" s="42" t="str">
        <f t="shared" si="42"/>
        <v/>
      </c>
    </row>
    <row r="201" spans="1:102" ht="20.100000000000001" customHeight="1" x14ac:dyDescent="0.3">
      <c r="A201" s="90">
        <f>ROW()</f>
        <v>201</v>
      </c>
      <c r="B201" s="139" t="str">
        <f t="shared" si="40"/>
        <v/>
      </c>
      <c r="C201" s="139" t="str">
        <f t="shared" si="29"/>
        <v/>
      </c>
      <c r="D201" s="139" t="str">
        <f>IF(C201="","",COUNTIFS(C$11:C201,"&gt;0"))</f>
        <v/>
      </c>
      <c r="E201" s="57"/>
      <c r="F201" s="58"/>
      <c r="G201" s="58"/>
      <c r="H201" s="57"/>
      <c r="I201" s="180"/>
      <c r="J201" s="68"/>
      <c r="K201" s="277"/>
      <c r="L201" s="275">
        <v>0</v>
      </c>
      <c r="M201" s="183" t="str">
        <f>IFERROR(VLOOKUP(J201,Lists!J$4:K$723,2,FALSE),"")</f>
        <v/>
      </c>
      <c r="N201" s="70" t="str">
        <f>IFERROR(VLOOKUP(J201,Lists!J$4:L$723,3,FALSE),"")</f>
        <v/>
      </c>
      <c r="O201" s="71" t="str">
        <f t="shared" si="41"/>
        <v/>
      </c>
      <c r="P201" s="66"/>
      <c r="Q201" s="181"/>
      <c r="R201" s="94"/>
      <c r="S201" s="102"/>
      <c r="T201" s="103"/>
      <c r="U201" s="94"/>
      <c r="V201" s="104"/>
      <c r="W201" s="114"/>
      <c r="X201" s="85" t="str">
        <f>IFERROR(VLOOKUP(I201,Lists!A$4:B$11,2,FALSE),"")</f>
        <v/>
      </c>
      <c r="Y201" s="85" t="str">
        <f>IFERROR(VLOOKUP(#REF!,Lists!A$12:B$45,2,FALSE),"")</f>
        <v/>
      </c>
      <c r="Z201" s="90" t="str">
        <f t="shared" si="30"/>
        <v/>
      </c>
      <c r="AA201" s="100" t="str">
        <f t="shared" si="31"/>
        <v/>
      </c>
      <c r="AB201" s="100" t="str">
        <f>IF(L201&lt;&gt;0,IF(R201="Yes",IF(#REF!="","P",""),""),"")</f>
        <v/>
      </c>
      <c r="AC201" s="100" t="str">
        <f t="shared" si="32"/>
        <v/>
      </c>
      <c r="AD201" s="100" t="str">
        <f t="shared" si="33"/>
        <v/>
      </c>
      <c r="AE201" s="100" t="str">
        <f t="shared" si="34"/>
        <v/>
      </c>
      <c r="BN201" s="73" t="str">
        <f t="shared" si="35"/>
        <v/>
      </c>
      <c r="BO201" s="73" t="str">
        <f t="shared" si="36"/>
        <v/>
      </c>
      <c r="BP201" s="73" t="str">
        <f t="shared" si="37"/>
        <v/>
      </c>
      <c r="BQ201" s="73" t="str">
        <f t="shared" si="38"/>
        <v/>
      </c>
      <c r="BT201" s="73" t="str">
        <f t="shared" si="39"/>
        <v/>
      </c>
      <c r="CX201" s="42" t="str">
        <f t="shared" si="42"/>
        <v/>
      </c>
    </row>
    <row r="202" spans="1:102" ht="20.100000000000001" customHeight="1" x14ac:dyDescent="0.3">
      <c r="A202" s="90">
        <f>ROW()</f>
        <v>202</v>
      </c>
      <c r="B202" s="139" t="str">
        <f t="shared" si="40"/>
        <v/>
      </c>
      <c r="C202" s="139" t="str">
        <f t="shared" si="29"/>
        <v/>
      </c>
      <c r="D202" s="139" t="str">
        <f>IF(C202="","",COUNTIFS(C$11:C202,"&gt;0"))</f>
        <v/>
      </c>
      <c r="E202" s="57"/>
      <c r="F202" s="58"/>
      <c r="G202" s="58"/>
      <c r="H202" s="57"/>
      <c r="I202" s="180"/>
      <c r="J202" s="68"/>
      <c r="K202" s="277"/>
      <c r="L202" s="275">
        <v>0</v>
      </c>
      <c r="M202" s="183" t="str">
        <f>IFERROR(VLOOKUP(J202,Lists!J$4:K$723,2,FALSE),"")</f>
        <v/>
      </c>
      <c r="N202" s="70" t="str">
        <f>IFERROR(VLOOKUP(J202,Lists!J$4:L$723,3,FALSE),"")</f>
        <v/>
      </c>
      <c r="O202" s="71" t="str">
        <f t="shared" si="41"/>
        <v/>
      </c>
      <c r="P202" s="66"/>
      <c r="Q202" s="181"/>
      <c r="R202" s="94"/>
      <c r="S202" s="102"/>
      <c r="T202" s="103"/>
      <c r="U202" s="94"/>
      <c r="V202" s="104"/>
      <c r="W202" s="114"/>
      <c r="X202" s="85" t="str">
        <f>IFERROR(VLOOKUP(I202,Lists!A$4:B$11,2,FALSE),"")</f>
        <v/>
      </c>
      <c r="Y202" s="85" t="str">
        <f>IFERROR(VLOOKUP(#REF!,Lists!A$12:B$45,2,FALSE),"")</f>
        <v/>
      </c>
      <c r="Z202" s="90" t="str">
        <f t="shared" si="30"/>
        <v/>
      </c>
      <c r="AA202" s="100" t="str">
        <f t="shared" si="31"/>
        <v/>
      </c>
      <c r="AB202" s="100" t="str">
        <f>IF(L202&lt;&gt;0,IF(R202="Yes",IF(#REF!="","P",""),""),"")</f>
        <v/>
      </c>
      <c r="AC202" s="100" t="str">
        <f t="shared" si="32"/>
        <v/>
      </c>
      <c r="AD202" s="100" t="str">
        <f t="shared" si="33"/>
        <v/>
      </c>
      <c r="AE202" s="100" t="str">
        <f t="shared" si="34"/>
        <v/>
      </c>
      <c r="BN202" s="73" t="str">
        <f t="shared" si="35"/>
        <v/>
      </c>
      <c r="BO202" s="73" t="str">
        <f t="shared" si="36"/>
        <v/>
      </c>
      <c r="BP202" s="73" t="str">
        <f t="shared" si="37"/>
        <v/>
      </c>
      <c r="BQ202" s="73" t="str">
        <f t="shared" si="38"/>
        <v/>
      </c>
      <c r="BT202" s="73" t="str">
        <f t="shared" si="39"/>
        <v/>
      </c>
      <c r="CX202" s="42" t="str">
        <f t="shared" si="42"/>
        <v/>
      </c>
    </row>
    <row r="203" spans="1:102" ht="20.100000000000001" customHeight="1" x14ac:dyDescent="0.3">
      <c r="A203" s="90">
        <f>ROW()</f>
        <v>203</v>
      </c>
      <c r="B203" s="139" t="str">
        <f t="shared" si="40"/>
        <v/>
      </c>
      <c r="C203" s="139" t="str">
        <f t="shared" ref="C203:C266" si="43">IF(R203="Yes",B203,"")</f>
        <v/>
      </c>
      <c r="D203" s="139" t="str">
        <f>IF(C203="","",COUNTIFS(C$11:C203,"&gt;0"))</f>
        <v/>
      </c>
      <c r="E203" s="57"/>
      <c r="F203" s="58"/>
      <c r="G203" s="58"/>
      <c r="H203" s="57"/>
      <c r="I203" s="180"/>
      <c r="J203" s="68"/>
      <c r="K203" s="277"/>
      <c r="L203" s="275">
        <v>0</v>
      </c>
      <c r="M203" s="183" t="str">
        <f>IFERROR(VLOOKUP(J203,Lists!J$4:K$723,2,FALSE),"")</f>
        <v/>
      </c>
      <c r="N203" s="70" t="str">
        <f>IFERROR(VLOOKUP(J203,Lists!J$4:L$723,3,FALSE),"")</f>
        <v/>
      </c>
      <c r="O203" s="71" t="str">
        <f t="shared" si="41"/>
        <v/>
      </c>
      <c r="P203" s="66"/>
      <c r="Q203" s="181"/>
      <c r="R203" s="94"/>
      <c r="S203" s="102"/>
      <c r="T203" s="103"/>
      <c r="U203" s="94"/>
      <c r="V203" s="104"/>
      <c r="W203" s="114"/>
      <c r="X203" s="85" t="str">
        <f>IFERROR(VLOOKUP(I203,Lists!A$4:B$11,2,FALSE),"")</f>
        <v/>
      </c>
      <c r="Y203" s="85" t="str">
        <f>IFERROR(VLOOKUP(#REF!,Lists!A$12:B$45,2,FALSE),"")</f>
        <v/>
      </c>
      <c r="Z203" s="90" t="str">
        <f t="shared" ref="Z203:Z266" si="44">IF(L203&lt;&gt;0,IF(P203="","P",""),"")</f>
        <v/>
      </c>
      <c r="AA203" s="100" t="str">
        <f t="shared" ref="AA203:AA266" si="45">IF(L203&lt;&gt;0,IF(P203&lt;&gt;0,IF(R203="","P",""),"P"),"")</f>
        <v/>
      </c>
      <c r="AB203" s="100" t="str">
        <f>IF(L203&lt;&gt;0,IF(R203="Yes",IF(#REF!="","P",""),""),"")</f>
        <v/>
      </c>
      <c r="AC203" s="100" t="str">
        <f t="shared" ref="AC203:AC266" si="46">IF(L203&lt;&gt;0,IF(R203="Yes",IF(S203="","P",""),""),"")</f>
        <v/>
      </c>
      <c r="AD203" s="100" t="str">
        <f t="shared" ref="AD203:AD266" si="47">IF(L203&lt;&gt;0,IF(R203="Yes",IF(U203="","P",""),""),"")</f>
        <v/>
      </c>
      <c r="AE203" s="100" t="str">
        <f t="shared" ref="AE203:AE266" si="48">IF(L203&lt;&gt;0,IF(S203="No - Never began",IF(T203="","P",""),""),"")</f>
        <v/>
      </c>
      <c r="BN203" s="73" t="str">
        <f t="shared" ref="BN203:BN266" si="49">IF($P203&gt;0,IF(E203="","P",""),"")</f>
        <v/>
      </c>
      <c r="BO203" s="73" t="str">
        <f t="shared" ref="BO203:BO266" si="50">IF($P203&gt;0,IF(F203="","P",""),"")</f>
        <v/>
      </c>
      <c r="BP203" s="73" t="str">
        <f t="shared" ref="BP203:BP266" si="51">IF($P203&gt;0,IF(G203="","P",""),"")</f>
        <v/>
      </c>
      <c r="BQ203" s="73" t="str">
        <f t="shared" ref="BQ203:BQ266" si="52">IF($P203&gt;0,IF(H203="","P",""),"")</f>
        <v/>
      </c>
      <c r="BT203" s="73" t="str">
        <f t="shared" ref="BT203:BT266" si="53">IF($P203&gt;0,IF(L203=0,"P",""),"")</f>
        <v/>
      </c>
      <c r="CX203" s="42" t="str">
        <f t="shared" si="42"/>
        <v/>
      </c>
    </row>
    <row r="204" spans="1:102" ht="20.100000000000001" customHeight="1" x14ac:dyDescent="0.3">
      <c r="A204" s="90">
        <f>ROW()</f>
        <v>204</v>
      </c>
      <c r="B204" s="139" t="str">
        <f t="shared" ref="B204:B267" si="54">IF(H204&gt;0,IF(H204&amp;J204=H203&amp;J203,B203,B203+1),"")</f>
        <v/>
      </c>
      <c r="C204" s="139" t="str">
        <f t="shared" si="43"/>
        <v/>
      </c>
      <c r="D204" s="139" t="str">
        <f>IF(C204="","",COUNTIFS(C$11:C204,"&gt;0"))</f>
        <v/>
      </c>
      <c r="E204" s="57"/>
      <c r="F204" s="58"/>
      <c r="G204" s="58"/>
      <c r="H204" s="57"/>
      <c r="I204" s="180"/>
      <c r="J204" s="68"/>
      <c r="K204" s="277"/>
      <c r="L204" s="275">
        <v>0</v>
      </c>
      <c r="M204" s="183" t="str">
        <f>IFERROR(VLOOKUP(J204,Lists!J$4:K$723,2,FALSE),"")</f>
        <v/>
      </c>
      <c r="N204" s="70" t="str">
        <f>IFERROR(VLOOKUP(J204,Lists!J$4:L$723,3,FALSE),"")</f>
        <v/>
      </c>
      <c r="O204" s="71" t="str">
        <f t="shared" ref="O204:O267" si="55">IF(L204&gt;0,L204*M204,"")</f>
        <v/>
      </c>
      <c r="P204" s="66"/>
      <c r="Q204" s="181"/>
      <c r="R204" s="94"/>
      <c r="S204" s="102"/>
      <c r="T204" s="103"/>
      <c r="U204" s="94"/>
      <c r="V204" s="104"/>
      <c r="W204" s="114"/>
      <c r="X204" s="85" t="str">
        <f>IFERROR(VLOOKUP(I204,Lists!A$4:B$11,2,FALSE),"")</f>
        <v/>
      </c>
      <c r="Y204" s="85" t="str">
        <f>IFERROR(VLOOKUP(#REF!,Lists!A$12:B$45,2,FALSE),"")</f>
        <v/>
      </c>
      <c r="Z204" s="90" t="str">
        <f t="shared" si="44"/>
        <v/>
      </c>
      <c r="AA204" s="100" t="str">
        <f t="shared" si="45"/>
        <v/>
      </c>
      <c r="AB204" s="100" t="str">
        <f>IF(L204&lt;&gt;0,IF(R204="Yes",IF(#REF!="","P",""),""),"")</f>
        <v/>
      </c>
      <c r="AC204" s="100" t="str">
        <f t="shared" si="46"/>
        <v/>
      </c>
      <c r="AD204" s="100" t="str">
        <f t="shared" si="47"/>
        <v/>
      </c>
      <c r="AE204" s="100" t="str">
        <f t="shared" si="48"/>
        <v/>
      </c>
      <c r="BN204" s="73" t="str">
        <f t="shared" si="49"/>
        <v/>
      </c>
      <c r="BO204" s="73" t="str">
        <f t="shared" si="50"/>
        <v/>
      </c>
      <c r="BP204" s="73" t="str">
        <f t="shared" si="51"/>
        <v/>
      </c>
      <c r="BQ204" s="73" t="str">
        <f t="shared" si="52"/>
        <v/>
      </c>
      <c r="BT204" s="73" t="str">
        <f t="shared" si="53"/>
        <v/>
      </c>
      <c r="CX204" s="42" t="str">
        <f t="shared" ref="CX204:CX267" si="56">IF(L204&lt;&gt;0,IF(P204="","P",""),"")</f>
        <v/>
      </c>
    </row>
    <row r="205" spans="1:102" ht="20.100000000000001" customHeight="1" x14ac:dyDescent="0.3">
      <c r="A205" s="90">
        <f>ROW()</f>
        <v>205</v>
      </c>
      <c r="B205" s="139" t="str">
        <f t="shared" si="54"/>
        <v/>
      </c>
      <c r="C205" s="139" t="str">
        <f t="shared" si="43"/>
        <v/>
      </c>
      <c r="D205" s="139" t="str">
        <f>IF(C205="","",COUNTIFS(C$11:C205,"&gt;0"))</f>
        <v/>
      </c>
      <c r="E205" s="57"/>
      <c r="F205" s="58"/>
      <c r="G205" s="58"/>
      <c r="H205" s="57"/>
      <c r="I205" s="180"/>
      <c r="J205" s="68"/>
      <c r="K205" s="277"/>
      <c r="L205" s="275">
        <v>0</v>
      </c>
      <c r="M205" s="183" t="str">
        <f>IFERROR(VLOOKUP(J205,Lists!J$4:K$723,2,FALSE),"")</f>
        <v/>
      </c>
      <c r="N205" s="70" t="str">
        <f>IFERROR(VLOOKUP(J205,Lists!J$4:L$723,3,FALSE),"")</f>
        <v/>
      </c>
      <c r="O205" s="71" t="str">
        <f t="shared" si="55"/>
        <v/>
      </c>
      <c r="P205" s="66"/>
      <c r="Q205" s="181"/>
      <c r="R205" s="94"/>
      <c r="S205" s="102"/>
      <c r="T205" s="103"/>
      <c r="U205" s="94"/>
      <c r="V205" s="104"/>
      <c r="W205" s="114"/>
      <c r="X205" s="85" t="str">
        <f>IFERROR(VLOOKUP(I205,Lists!A$4:B$11,2,FALSE),"")</f>
        <v/>
      </c>
      <c r="Y205" s="85" t="str">
        <f>IFERROR(VLOOKUP(#REF!,Lists!A$12:B$45,2,FALSE),"")</f>
        <v/>
      </c>
      <c r="Z205" s="90" t="str">
        <f t="shared" si="44"/>
        <v/>
      </c>
      <c r="AA205" s="100" t="str">
        <f t="shared" si="45"/>
        <v/>
      </c>
      <c r="AB205" s="100" t="str">
        <f>IF(L205&lt;&gt;0,IF(R205="Yes",IF(#REF!="","P",""),""),"")</f>
        <v/>
      </c>
      <c r="AC205" s="100" t="str">
        <f t="shared" si="46"/>
        <v/>
      </c>
      <c r="AD205" s="100" t="str">
        <f t="shared" si="47"/>
        <v/>
      </c>
      <c r="AE205" s="100" t="str">
        <f t="shared" si="48"/>
        <v/>
      </c>
      <c r="BN205" s="73" t="str">
        <f t="shared" si="49"/>
        <v/>
      </c>
      <c r="BO205" s="73" t="str">
        <f t="shared" si="50"/>
        <v/>
      </c>
      <c r="BP205" s="73" t="str">
        <f t="shared" si="51"/>
        <v/>
      </c>
      <c r="BQ205" s="73" t="str">
        <f t="shared" si="52"/>
        <v/>
      </c>
      <c r="BT205" s="73" t="str">
        <f t="shared" si="53"/>
        <v/>
      </c>
      <c r="CX205" s="42" t="str">
        <f t="shared" si="56"/>
        <v/>
      </c>
    </row>
    <row r="206" spans="1:102" ht="20.100000000000001" customHeight="1" x14ac:dyDescent="0.3">
      <c r="A206" s="90">
        <f>ROW()</f>
        <v>206</v>
      </c>
      <c r="B206" s="139" t="str">
        <f t="shared" si="54"/>
        <v/>
      </c>
      <c r="C206" s="139" t="str">
        <f t="shared" si="43"/>
        <v/>
      </c>
      <c r="D206" s="139" t="str">
        <f>IF(C206="","",COUNTIFS(C$11:C206,"&gt;0"))</f>
        <v/>
      </c>
      <c r="E206" s="57"/>
      <c r="F206" s="58"/>
      <c r="G206" s="58"/>
      <c r="H206" s="57"/>
      <c r="I206" s="180"/>
      <c r="J206" s="68"/>
      <c r="K206" s="277"/>
      <c r="L206" s="275">
        <v>0</v>
      </c>
      <c r="M206" s="183" t="str">
        <f>IFERROR(VLOOKUP(J206,Lists!J$4:K$723,2,FALSE),"")</f>
        <v/>
      </c>
      <c r="N206" s="70" t="str">
        <f>IFERROR(VLOOKUP(J206,Lists!J$4:L$723,3,FALSE),"")</f>
        <v/>
      </c>
      <c r="O206" s="71" t="str">
        <f t="shared" si="55"/>
        <v/>
      </c>
      <c r="P206" s="66"/>
      <c r="Q206" s="181"/>
      <c r="R206" s="94"/>
      <c r="S206" s="102"/>
      <c r="T206" s="103"/>
      <c r="U206" s="94"/>
      <c r="V206" s="104"/>
      <c r="W206" s="114"/>
      <c r="X206" s="85" t="str">
        <f>IFERROR(VLOOKUP(I206,Lists!A$4:B$11,2,FALSE),"")</f>
        <v/>
      </c>
      <c r="Y206" s="85" t="str">
        <f>IFERROR(VLOOKUP(#REF!,Lists!A$12:B$45,2,FALSE),"")</f>
        <v/>
      </c>
      <c r="Z206" s="90" t="str">
        <f t="shared" si="44"/>
        <v/>
      </c>
      <c r="AA206" s="100" t="str">
        <f t="shared" si="45"/>
        <v/>
      </c>
      <c r="AB206" s="100" t="str">
        <f>IF(L206&lt;&gt;0,IF(R206="Yes",IF(#REF!="","P",""),""),"")</f>
        <v/>
      </c>
      <c r="AC206" s="100" t="str">
        <f t="shared" si="46"/>
        <v/>
      </c>
      <c r="AD206" s="100" t="str">
        <f t="shared" si="47"/>
        <v/>
      </c>
      <c r="AE206" s="100" t="str">
        <f t="shared" si="48"/>
        <v/>
      </c>
      <c r="BN206" s="73" t="str">
        <f t="shared" si="49"/>
        <v/>
      </c>
      <c r="BO206" s="73" t="str">
        <f t="shared" si="50"/>
        <v/>
      </c>
      <c r="BP206" s="73" t="str">
        <f t="shared" si="51"/>
        <v/>
      </c>
      <c r="BQ206" s="73" t="str">
        <f t="shared" si="52"/>
        <v/>
      </c>
      <c r="BT206" s="73" t="str">
        <f t="shared" si="53"/>
        <v/>
      </c>
      <c r="CX206" s="42" t="str">
        <f t="shared" si="56"/>
        <v/>
      </c>
    </row>
    <row r="207" spans="1:102" ht="20.100000000000001" customHeight="1" x14ac:dyDescent="0.3">
      <c r="A207" s="90">
        <f>ROW()</f>
        <v>207</v>
      </c>
      <c r="B207" s="139" t="str">
        <f t="shared" si="54"/>
        <v/>
      </c>
      <c r="C207" s="139" t="str">
        <f t="shared" si="43"/>
        <v/>
      </c>
      <c r="D207" s="139" t="str">
        <f>IF(C207="","",COUNTIFS(C$11:C207,"&gt;0"))</f>
        <v/>
      </c>
      <c r="E207" s="57"/>
      <c r="F207" s="58"/>
      <c r="G207" s="58"/>
      <c r="H207" s="57"/>
      <c r="I207" s="180"/>
      <c r="J207" s="68"/>
      <c r="K207" s="277"/>
      <c r="L207" s="275">
        <v>0</v>
      </c>
      <c r="M207" s="183" t="str">
        <f>IFERROR(VLOOKUP(J207,Lists!J$4:K$723,2,FALSE),"")</f>
        <v/>
      </c>
      <c r="N207" s="70" t="str">
        <f>IFERROR(VLOOKUP(J207,Lists!J$4:L$723,3,FALSE),"")</f>
        <v/>
      </c>
      <c r="O207" s="71" t="str">
        <f t="shared" si="55"/>
        <v/>
      </c>
      <c r="P207" s="66"/>
      <c r="Q207" s="181"/>
      <c r="R207" s="94"/>
      <c r="S207" s="102"/>
      <c r="T207" s="103"/>
      <c r="U207" s="94"/>
      <c r="V207" s="104"/>
      <c r="W207" s="114"/>
      <c r="X207" s="85" t="str">
        <f>IFERROR(VLOOKUP(I207,Lists!A$4:B$11,2,FALSE),"")</f>
        <v/>
      </c>
      <c r="Y207" s="85" t="str">
        <f>IFERROR(VLOOKUP(#REF!,Lists!A$12:B$45,2,FALSE),"")</f>
        <v/>
      </c>
      <c r="Z207" s="90" t="str">
        <f t="shared" si="44"/>
        <v/>
      </c>
      <c r="AA207" s="100" t="str">
        <f t="shared" si="45"/>
        <v/>
      </c>
      <c r="AB207" s="100" t="str">
        <f>IF(L207&lt;&gt;0,IF(R207="Yes",IF(#REF!="","P",""),""),"")</f>
        <v/>
      </c>
      <c r="AC207" s="100" t="str">
        <f t="shared" si="46"/>
        <v/>
      </c>
      <c r="AD207" s="100" t="str">
        <f t="shared" si="47"/>
        <v/>
      </c>
      <c r="AE207" s="100" t="str">
        <f t="shared" si="48"/>
        <v/>
      </c>
      <c r="BN207" s="73" t="str">
        <f t="shared" si="49"/>
        <v/>
      </c>
      <c r="BO207" s="73" t="str">
        <f t="shared" si="50"/>
        <v/>
      </c>
      <c r="BP207" s="73" t="str">
        <f t="shared" si="51"/>
        <v/>
      </c>
      <c r="BQ207" s="73" t="str">
        <f t="shared" si="52"/>
        <v/>
      </c>
      <c r="BT207" s="73" t="str">
        <f t="shared" si="53"/>
        <v/>
      </c>
      <c r="CX207" s="42" t="str">
        <f t="shared" si="56"/>
        <v/>
      </c>
    </row>
    <row r="208" spans="1:102" ht="20.100000000000001" customHeight="1" x14ac:dyDescent="0.3">
      <c r="A208" s="90">
        <f>ROW()</f>
        <v>208</v>
      </c>
      <c r="B208" s="139" t="str">
        <f t="shared" si="54"/>
        <v/>
      </c>
      <c r="C208" s="139" t="str">
        <f t="shared" si="43"/>
        <v/>
      </c>
      <c r="D208" s="139" t="str">
        <f>IF(C208="","",COUNTIFS(C$11:C208,"&gt;0"))</f>
        <v/>
      </c>
      <c r="E208" s="57"/>
      <c r="F208" s="58"/>
      <c r="G208" s="58"/>
      <c r="H208" s="57"/>
      <c r="I208" s="180"/>
      <c r="J208" s="68"/>
      <c r="K208" s="277"/>
      <c r="L208" s="275">
        <v>0</v>
      </c>
      <c r="M208" s="183" t="str">
        <f>IFERROR(VLOOKUP(J208,Lists!J$4:K$723,2,FALSE),"")</f>
        <v/>
      </c>
      <c r="N208" s="70" t="str">
        <f>IFERROR(VLOOKUP(J208,Lists!J$4:L$723,3,FALSE),"")</f>
        <v/>
      </c>
      <c r="O208" s="71" t="str">
        <f t="shared" si="55"/>
        <v/>
      </c>
      <c r="P208" s="66"/>
      <c r="Q208" s="181"/>
      <c r="R208" s="94"/>
      <c r="S208" s="102"/>
      <c r="T208" s="103"/>
      <c r="U208" s="94"/>
      <c r="V208" s="104"/>
      <c r="W208" s="114"/>
      <c r="X208" s="85" t="str">
        <f>IFERROR(VLOOKUP(I208,Lists!A$4:B$11,2,FALSE),"")</f>
        <v/>
      </c>
      <c r="Y208" s="85" t="str">
        <f>IFERROR(VLOOKUP(#REF!,Lists!A$12:B$45,2,FALSE),"")</f>
        <v/>
      </c>
      <c r="Z208" s="90" t="str">
        <f t="shared" si="44"/>
        <v/>
      </c>
      <c r="AA208" s="100" t="str">
        <f t="shared" si="45"/>
        <v/>
      </c>
      <c r="AB208" s="100" t="str">
        <f>IF(L208&lt;&gt;0,IF(R208="Yes",IF(#REF!="","P",""),""),"")</f>
        <v/>
      </c>
      <c r="AC208" s="100" t="str">
        <f t="shared" si="46"/>
        <v/>
      </c>
      <c r="AD208" s="100" t="str">
        <f t="shared" si="47"/>
        <v/>
      </c>
      <c r="AE208" s="100" t="str">
        <f t="shared" si="48"/>
        <v/>
      </c>
      <c r="BN208" s="73" t="str">
        <f t="shared" si="49"/>
        <v/>
      </c>
      <c r="BO208" s="73" t="str">
        <f t="shared" si="50"/>
        <v/>
      </c>
      <c r="BP208" s="73" t="str">
        <f t="shared" si="51"/>
        <v/>
      </c>
      <c r="BQ208" s="73" t="str">
        <f t="shared" si="52"/>
        <v/>
      </c>
      <c r="BT208" s="73" t="str">
        <f t="shared" si="53"/>
        <v/>
      </c>
      <c r="CX208" s="42" t="str">
        <f t="shared" si="56"/>
        <v/>
      </c>
    </row>
    <row r="209" spans="1:102" ht="20.100000000000001" customHeight="1" x14ac:dyDescent="0.3">
      <c r="A209" s="90">
        <f>ROW()</f>
        <v>209</v>
      </c>
      <c r="B209" s="139" t="str">
        <f t="shared" si="54"/>
        <v/>
      </c>
      <c r="C209" s="139" t="str">
        <f t="shared" si="43"/>
        <v/>
      </c>
      <c r="D209" s="139" t="str">
        <f>IF(C209="","",COUNTIFS(C$11:C209,"&gt;0"))</f>
        <v/>
      </c>
      <c r="E209" s="57"/>
      <c r="F209" s="58"/>
      <c r="G209" s="58"/>
      <c r="H209" s="57"/>
      <c r="I209" s="180"/>
      <c r="J209" s="68"/>
      <c r="K209" s="277"/>
      <c r="L209" s="275">
        <v>0</v>
      </c>
      <c r="M209" s="183" t="str">
        <f>IFERROR(VLOOKUP(J209,Lists!J$4:K$723,2,FALSE),"")</f>
        <v/>
      </c>
      <c r="N209" s="70" t="str">
        <f>IFERROR(VLOOKUP(J209,Lists!J$4:L$723,3,FALSE),"")</f>
        <v/>
      </c>
      <c r="O209" s="71" t="str">
        <f t="shared" si="55"/>
        <v/>
      </c>
      <c r="P209" s="66"/>
      <c r="Q209" s="181"/>
      <c r="R209" s="94"/>
      <c r="S209" s="102"/>
      <c r="T209" s="103"/>
      <c r="U209" s="94"/>
      <c r="V209" s="104"/>
      <c r="W209" s="114"/>
      <c r="X209" s="85" t="str">
        <f>IFERROR(VLOOKUP(I209,Lists!A$4:B$11,2,FALSE),"")</f>
        <v/>
      </c>
      <c r="Y209" s="85" t="str">
        <f>IFERROR(VLOOKUP(#REF!,Lists!A$12:B$45,2,FALSE),"")</f>
        <v/>
      </c>
      <c r="Z209" s="90" t="str">
        <f t="shared" si="44"/>
        <v/>
      </c>
      <c r="AA209" s="100" t="str">
        <f t="shared" si="45"/>
        <v/>
      </c>
      <c r="AB209" s="100" t="str">
        <f>IF(L209&lt;&gt;0,IF(R209="Yes",IF(#REF!="","P",""),""),"")</f>
        <v/>
      </c>
      <c r="AC209" s="100" t="str">
        <f t="shared" si="46"/>
        <v/>
      </c>
      <c r="AD209" s="100" t="str">
        <f t="shared" si="47"/>
        <v/>
      </c>
      <c r="AE209" s="100" t="str">
        <f t="shared" si="48"/>
        <v/>
      </c>
      <c r="BN209" s="73" t="str">
        <f t="shared" si="49"/>
        <v/>
      </c>
      <c r="BO209" s="73" t="str">
        <f t="shared" si="50"/>
        <v/>
      </c>
      <c r="BP209" s="73" t="str">
        <f t="shared" si="51"/>
        <v/>
      </c>
      <c r="BQ209" s="73" t="str">
        <f t="shared" si="52"/>
        <v/>
      </c>
      <c r="BT209" s="73" t="str">
        <f t="shared" si="53"/>
        <v/>
      </c>
      <c r="CX209" s="42" t="str">
        <f t="shared" si="56"/>
        <v/>
      </c>
    </row>
    <row r="210" spans="1:102" ht="20.100000000000001" customHeight="1" x14ac:dyDescent="0.3">
      <c r="A210" s="90">
        <f>ROW()</f>
        <v>210</v>
      </c>
      <c r="B210" s="139" t="str">
        <f t="shared" si="54"/>
        <v/>
      </c>
      <c r="C210" s="139" t="str">
        <f t="shared" si="43"/>
        <v/>
      </c>
      <c r="D210" s="139" t="str">
        <f>IF(C210="","",COUNTIFS(C$11:C210,"&gt;0"))</f>
        <v/>
      </c>
      <c r="E210" s="57"/>
      <c r="F210" s="58"/>
      <c r="G210" s="58"/>
      <c r="H210" s="57"/>
      <c r="I210" s="180"/>
      <c r="J210" s="68"/>
      <c r="K210" s="277"/>
      <c r="L210" s="275">
        <v>0</v>
      </c>
      <c r="M210" s="183" t="str">
        <f>IFERROR(VLOOKUP(J210,Lists!J$4:K$723,2,FALSE),"")</f>
        <v/>
      </c>
      <c r="N210" s="70" t="str">
        <f>IFERROR(VLOOKUP(J210,Lists!J$4:L$723,3,FALSE),"")</f>
        <v/>
      </c>
      <c r="O210" s="71" t="str">
        <f t="shared" si="55"/>
        <v/>
      </c>
      <c r="P210" s="66"/>
      <c r="Q210" s="181"/>
      <c r="R210" s="94"/>
      <c r="S210" s="102"/>
      <c r="T210" s="103"/>
      <c r="U210" s="94"/>
      <c r="V210" s="104"/>
      <c r="W210" s="114"/>
      <c r="X210" s="85" t="str">
        <f>IFERROR(VLOOKUP(I210,Lists!A$4:B$11,2,FALSE),"")</f>
        <v/>
      </c>
      <c r="Y210" s="85" t="str">
        <f>IFERROR(VLOOKUP(#REF!,Lists!A$12:B$45,2,FALSE),"")</f>
        <v/>
      </c>
      <c r="Z210" s="90" t="str">
        <f t="shared" si="44"/>
        <v/>
      </c>
      <c r="AA210" s="100" t="str">
        <f t="shared" si="45"/>
        <v/>
      </c>
      <c r="AB210" s="100" t="str">
        <f>IF(L210&lt;&gt;0,IF(R210="Yes",IF(#REF!="","P",""),""),"")</f>
        <v/>
      </c>
      <c r="AC210" s="100" t="str">
        <f t="shared" si="46"/>
        <v/>
      </c>
      <c r="AD210" s="100" t="str">
        <f t="shared" si="47"/>
        <v/>
      </c>
      <c r="AE210" s="100" t="str">
        <f t="shared" si="48"/>
        <v/>
      </c>
      <c r="BN210" s="73" t="str">
        <f t="shared" si="49"/>
        <v/>
      </c>
      <c r="BO210" s="73" t="str">
        <f t="shared" si="50"/>
        <v/>
      </c>
      <c r="BP210" s="73" t="str">
        <f t="shared" si="51"/>
        <v/>
      </c>
      <c r="BQ210" s="73" t="str">
        <f t="shared" si="52"/>
        <v/>
      </c>
      <c r="BT210" s="73" t="str">
        <f t="shared" si="53"/>
        <v/>
      </c>
      <c r="CX210" s="42" t="str">
        <f t="shared" si="56"/>
        <v/>
      </c>
    </row>
    <row r="211" spans="1:102" ht="20.100000000000001" customHeight="1" x14ac:dyDescent="0.3">
      <c r="A211" s="90">
        <f>ROW()</f>
        <v>211</v>
      </c>
      <c r="B211" s="139" t="str">
        <f t="shared" si="54"/>
        <v/>
      </c>
      <c r="C211" s="139" t="str">
        <f t="shared" si="43"/>
        <v/>
      </c>
      <c r="D211" s="139" t="str">
        <f>IF(C211="","",COUNTIFS(C$11:C211,"&gt;0"))</f>
        <v/>
      </c>
      <c r="E211" s="57"/>
      <c r="F211" s="58"/>
      <c r="G211" s="58"/>
      <c r="H211" s="57"/>
      <c r="I211" s="180"/>
      <c r="J211" s="68"/>
      <c r="K211" s="277"/>
      <c r="L211" s="275">
        <v>0</v>
      </c>
      <c r="M211" s="183" t="str">
        <f>IFERROR(VLOOKUP(J211,Lists!J$4:K$723,2,FALSE),"")</f>
        <v/>
      </c>
      <c r="N211" s="70" t="str">
        <f>IFERROR(VLOOKUP(J211,Lists!J$4:L$723,3,FALSE),"")</f>
        <v/>
      </c>
      <c r="O211" s="71" t="str">
        <f t="shared" si="55"/>
        <v/>
      </c>
      <c r="P211" s="66"/>
      <c r="Q211" s="181"/>
      <c r="R211" s="94"/>
      <c r="S211" s="102"/>
      <c r="T211" s="103"/>
      <c r="U211" s="94"/>
      <c r="V211" s="104"/>
      <c r="W211" s="114"/>
      <c r="X211" s="85" t="str">
        <f>IFERROR(VLOOKUP(I211,Lists!A$4:B$11,2,FALSE),"")</f>
        <v/>
      </c>
      <c r="Y211" s="85" t="str">
        <f>IFERROR(VLOOKUP(#REF!,Lists!A$12:B$45,2,FALSE),"")</f>
        <v/>
      </c>
      <c r="Z211" s="90" t="str">
        <f t="shared" si="44"/>
        <v/>
      </c>
      <c r="AA211" s="100" t="str">
        <f t="shared" si="45"/>
        <v/>
      </c>
      <c r="AB211" s="100" t="str">
        <f>IF(L211&lt;&gt;0,IF(R211="Yes",IF(#REF!="","P",""),""),"")</f>
        <v/>
      </c>
      <c r="AC211" s="100" t="str">
        <f t="shared" si="46"/>
        <v/>
      </c>
      <c r="AD211" s="100" t="str">
        <f t="shared" si="47"/>
        <v/>
      </c>
      <c r="AE211" s="100" t="str">
        <f t="shared" si="48"/>
        <v/>
      </c>
      <c r="BN211" s="73" t="str">
        <f t="shared" si="49"/>
        <v/>
      </c>
      <c r="BO211" s="73" t="str">
        <f t="shared" si="50"/>
        <v/>
      </c>
      <c r="BP211" s="73" t="str">
        <f t="shared" si="51"/>
        <v/>
      </c>
      <c r="BQ211" s="73" t="str">
        <f t="shared" si="52"/>
        <v/>
      </c>
      <c r="BT211" s="73" t="str">
        <f t="shared" si="53"/>
        <v/>
      </c>
      <c r="CX211" s="42" t="str">
        <f t="shared" si="56"/>
        <v/>
      </c>
    </row>
    <row r="212" spans="1:102" ht="20.100000000000001" customHeight="1" x14ac:dyDescent="0.3">
      <c r="A212" s="90">
        <f>ROW()</f>
        <v>212</v>
      </c>
      <c r="B212" s="139" t="str">
        <f t="shared" si="54"/>
        <v/>
      </c>
      <c r="C212" s="139" t="str">
        <f t="shared" si="43"/>
        <v/>
      </c>
      <c r="D212" s="139" t="str">
        <f>IF(C212="","",COUNTIFS(C$11:C212,"&gt;0"))</f>
        <v/>
      </c>
      <c r="E212" s="57"/>
      <c r="F212" s="58"/>
      <c r="G212" s="58"/>
      <c r="H212" s="57"/>
      <c r="I212" s="180"/>
      <c r="J212" s="68"/>
      <c r="K212" s="277"/>
      <c r="L212" s="275">
        <v>0</v>
      </c>
      <c r="M212" s="183" t="str">
        <f>IFERROR(VLOOKUP(J212,Lists!J$4:K$723,2,FALSE),"")</f>
        <v/>
      </c>
      <c r="N212" s="70" t="str">
        <f>IFERROR(VLOOKUP(J212,Lists!J$4:L$723,3,FALSE),"")</f>
        <v/>
      </c>
      <c r="O212" s="71" t="str">
        <f t="shared" si="55"/>
        <v/>
      </c>
      <c r="P212" s="66"/>
      <c r="Q212" s="181"/>
      <c r="R212" s="94"/>
      <c r="S212" s="102"/>
      <c r="T212" s="103"/>
      <c r="U212" s="94"/>
      <c r="V212" s="104"/>
      <c r="W212" s="114"/>
      <c r="X212" s="85" t="str">
        <f>IFERROR(VLOOKUP(I212,Lists!A$4:B$11,2,FALSE),"")</f>
        <v/>
      </c>
      <c r="Y212" s="85" t="str">
        <f>IFERROR(VLOOKUP(#REF!,Lists!A$12:B$45,2,FALSE),"")</f>
        <v/>
      </c>
      <c r="Z212" s="90" t="str">
        <f t="shared" si="44"/>
        <v/>
      </c>
      <c r="AA212" s="100" t="str">
        <f t="shared" si="45"/>
        <v/>
      </c>
      <c r="AB212" s="100" t="str">
        <f>IF(L212&lt;&gt;0,IF(R212="Yes",IF(#REF!="","P",""),""),"")</f>
        <v/>
      </c>
      <c r="AC212" s="100" t="str">
        <f t="shared" si="46"/>
        <v/>
      </c>
      <c r="AD212" s="100" t="str">
        <f t="shared" si="47"/>
        <v/>
      </c>
      <c r="AE212" s="100" t="str">
        <f t="shared" si="48"/>
        <v/>
      </c>
      <c r="BN212" s="73" t="str">
        <f t="shared" si="49"/>
        <v/>
      </c>
      <c r="BO212" s="73" t="str">
        <f t="shared" si="50"/>
        <v/>
      </c>
      <c r="BP212" s="73" t="str">
        <f t="shared" si="51"/>
        <v/>
      </c>
      <c r="BQ212" s="73" t="str">
        <f t="shared" si="52"/>
        <v/>
      </c>
      <c r="BT212" s="73" t="str">
        <f t="shared" si="53"/>
        <v/>
      </c>
      <c r="CX212" s="42" t="str">
        <f t="shared" si="56"/>
        <v/>
      </c>
    </row>
    <row r="213" spans="1:102" ht="20.100000000000001" customHeight="1" x14ac:dyDescent="0.3">
      <c r="A213" s="90">
        <f>ROW()</f>
        <v>213</v>
      </c>
      <c r="B213" s="139" t="str">
        <f t="shared" si="54"/>
        <v/>
      </c>
      <c r="C213" s="139" t="str">
        <f t="shared" si="43"/>
        <v/>
      </c>
      <c r="D213" s="139" t="str">
        <f>IF(C213="","",COUNTIFS(C$11:C213,"&gt;0"))</f>
        <v/>
      </c>
      <c r="E213" s="57"/>
      <c r="F213" s="58"/>
      <c r="G213" s="58"/>
      <c r="H213" s="57"/>
      <c r="I213" s="180"/>
      <c r="J213" s="68"/>
      <c r="K213" s="277"/>
      <c r="L213" s="275">
        <v>0</v>
      </c>
      <c r="M213" s="183" t="str">
        <f>IFERROR(VLOOKUP(J213,Lists!J$4:K$723,2,FALSE),"")</f>
        <v/>
      </c>
      <c r="N213" s="70" t="str">
        <f>IFERROR(VLOOKUP(J213,Lists!J$4:L$723,3,FALSE),"")</f>
        <v/>
      </c>
      <c r="O213" s="71" t="str">
        <f t="shared" si="55"/>
        <v/>
      </c>
      <c r="P213" s="66"/>
      <c r="Q213" s="181"/>
      <c r="R213" s="94"/>
      <c r="S213" s="102"/>
      <c r="T213" s="103"/>
      <c r="U213" s="94"/>
      <c r="V213" s="104"/>
      <c r="W213" s="114"/>
      <c r="X213" s="85" t="str">
        <f>IFERROR(VLOOKUP(I213,Lists!A$4:B$11,2,FALSE),"")</f>
        <v/>
      </c>
      <c r="Y213" s="85" t="str">
        <f>IFERROR(VLOOKUP(#REF!,Lists!A$12:B$45,2,FALSE),"")</f>
        <v/>
      </c>
      <c r="Z213" s="90" t="str">
        <f t="shared" si="44"/>
        <v/>
      </c>
      <c r="AA213" s="100" t="str">
        <f t="shared" si="45"/>
        <v/>
      </c>
      <c r="AB213" s="100" t="str">
        <f>IF(L213&lt;&gt;0,IF(R213="Yes",IF(#REF!="","P",""),""),"")</f>
        <v/>
      </c>
      <c r="AC213" s="100" t="str">
        <f t="shared" si="46"/>
        <v/>
      </c>
      <c r="AD213" s="100" t="str">
        <f t="shared" si="47"/>
        <v/>
      </c>
      <c r="AE213" s="100" t="str">
        <f t="shared" si="48"/>
        <v/>
      </c>
      <c r="BN213" s="73" t="str">
        <f t="shared" si="49"/>
        <v/>
      </c>
      <c r="BO213" s="73" t="str">
        <f t="shared" si="50"/>
        <v/>
      </c>
      <c r="BP213" s="73" t="str">
        <f t="shared" si="51"/>
        <v/>
      </c>
      <c r="BQ213" s="73" t="str">
        <f t="shared" si="52"/>
        <v/>
      </c>
      <c r="BT213" s="73" t="str">
        <f t="shared" si="53"/>
        <v/>
      </c>
      <c r="CX213" s="42" t="str">
        <f t="shared" si="56"/>
        <v/>
      </c>
    </row>
    <row r="214" spans="1:102" ht="20.100000000000001" customHeight="1" x14ac:dyDescent="0.3">
      <c r="A214" s="90">
        <f>ROW()</f>
        <v>214</v>
      </c>
      <c r="B214" s="139" t="str">
        <f t="shared" si="54"/>
        <v/>
      </c>
      <c r="C214" s="139" t="str">
        <f t="shared" si="43"/>
        <v/>
      </c>
      <c r="D214" s="139" t="str">
        <f>IF(C214="","",COUNTIFS(C$11:C214,"&gt;0"))</f>
        <v/>
      </c>
      <c r="E214" s="57"/>
      <c r="F214" s="58"/>
      <c r="G214" s="58"/>
      <c r="H214" s="57"/>
      <c r="I214" s="180"/>
      <c r="J214" s="68"/>
      <c r="K214" s="277"/>
      <c r="L214" s="275">
        <v>0</v>
      </c>
      <c r="M214" s="183" t="str">
        <f>IFERROR(VLOOKUP(J214,Lists!J$4:K$723,2,FALSE),"")</f>
        <v/>
      </c>
      <c r="N214" s="70" t="str">
        <f>IFERROR(VLOOKUP(J214,Lists!J$4:L$723,3,FALSE),"")</f>
        <v/>
      </c>
      <c r="O214" s="71" t="str">
        <f t="shared" si="55"/>
        <v/>
      </c>
      <c r="P214" s="66"/>
      <c r="Q214" s="181"/>
      <c r="R214" s="94"/>
      <c r="S214" s="102"/>
      <c r="T214" s="103"/>
      <c r="U214" s="94"/>
      <c r="V214" s="104"/>
      <c r="W214" s="114"/>
      <c r="X214" s="85" t="str">
        <f>IFERROR(VLOOKUP(I214,Lists!A$4:B$11,2,FALSE),"")</f>
        <v/>
      </c>
      <c r="Y214" s="85" t="str">
        <f>IFERROR(VLOOKUP(#REF!,Lists!A$12:B$45,2,FALSE),"")</f>
        <v/>
      </c>
      <c r="Z214" s="90" t="str">
        <f t="shared" si="44"/>
        <v/>
      </c>
      <c r="AA214" s="100" t="str">
        <f t="shared" si="45"/>
        <v/>
      </c>
      <c r="AB214" s="100" t="str">
        <f>IF(L214&lt;&gt;0,IF(R214="Yes",IF(#REF!="","P",""),""),"")</f>
        <v/>
      </c>
      <c r="AC214" s="100" t="str">
        <f t="shared" si="46"/>
        <v/>
      </c>
      <c r="AD214" s="100" t="str">
        <f t="shared" si="47"/>
        <v/>
      </c>
      <c r="AE214" s="100" t="str">
        <f t="shared" si="48"/>
        <v/>
      </c>
      <c r="BN214" s="73" t="str">
        <f t="shared" si="49"/>
        <v/>
      </c>
      <c r="BO214" s="73" t="str">
        <f t="shared" si="50"/>
        <v/>
      </c>
      <c r="BP214" s="73" t="str">
        <f t="shared" si="51"/>
        <v/>
      </c>
      <c r="BQ214" s="73" t="str">
        <f t="shared" si="52"/>
        <v/>
      </c>
      <c r="BT214" s="73" t="str">
        <f t="shared" si="53"/>
        <v/>
      </c>
      <c r="CX214" s="42" t="str">
        <f t="shared" si="56"/>
        <v/>
      </c>
    </row>
    <row r="215" spans="1:102" ht="20.100000000000001" customHeight="1" x14ac:dyDescent="0.3">
      <c r="A215" s="90">
        <f>ROW()</f>
        <v>215</v>
      </c>
      <c r="B215" s="139" t="str">
        <f t="shared" si="54"/>
        <v/>
      </c>
      <c r="C215" s="139" t="str">
        <f t="shared" si="43"/>
        <v/>
      </c>
      <c r="D215" s="139" t="str">
        <f>IF(C215="","",COUNTIFS(C$11:C215,"&gt;0"))</f>
        <v/>
      </c>
      <c r="E215" s="57"/>
      <c r="F215" s="58"/>
      <c r="G215" s="58"/>
      <c r="H215" s="57"/>
      <c r="I215" s="180"/>
      <c r="J215" s="68"/>
      <c r="K215" s="277"/>
      <c r="L215" s="275">
        <v>0</v>
      </c>
      <c r="M215" s="183" t="str">
        <f>IFERROR(VLOOKUP(J215,Lists!J$4:K$723,2,FALSE),"")</f>
        <v/>
      </c>
      <c r="N215" s="70" t="str">
        <f>IFERROR(VLOOKUP(J215,Lists!J$4:L$723,3,FALSE),"")</f>
        <v/>
      </c>
      <c r="O215" s="71" t="str">
        <f t="shared" si="55"/>
        <v/>
      </c>
      <c r="P215" s="66"/>
      <c r="Q215" s="181"/>
      <c r="R215" s="94"/>
      <c r="S215" s="102"/>
      <c r="T215" s="103"/>
      <c r="U215" s="94"/>
      <c r="V215" s="104"/>
      <c r="W215" s="114"/>
      <c r="X215" s="85" t="str">
        <f>IFERROR(VLOOKUP(I215,Lists!A$4:B$11,2,FALSE),"")</f>
        <v/>
      </c>
      <c r="Y215" s="85" t="str">
        <f>IFERROR(VLOOKUP(#REF!,Lists!A$12:B$45,2,FALSE),"")</f>
        <v/>
      </c>
      <c r="Z215" s="90" t="str">
        <f t="shared" si="44"/>
        <v/>
      </c>
      <c r="AA215" s="100" t="str">
        <f t="shared" si="45"/>
        <v/>
      </c>
      <c r="AB215" s="100" t="str">
        <f>IF(L215&lt;&gt;0,IF(R215="Yes",IF(#REF!="","P",""),""),"")</f>
        <v/>
      </c>
      <c r="AC215" s="100" t="str">
        <f t="shared" si="46"/>
        <v/>
      </c>
      <c r="AD215" s="100" t="str">
        <f t="shared" si="47"/>
        <v/>
      </c>
      <c r="AE215" s="100" t="str">
        <f t="shared" si="48"/>
        <v/>
      </c>
      <c r="BN215" s="73" t="str">
        <f t="shared" si="49"/>
        <v/>
      </c>
      <c r="BO215" s="73" t="str">
        <f t="shared" si="50"/>
        <v/>
      </c>
      <c r="BP215" s="73" t="str">
        <f t="shared" si="51"/>
        <v/>
      </c>
      <c r="BQ215" s="73" t="str">
        <f t="shared" si="52"/>
        <v/>
      </c>
      <c r="BT215" s="73" t="str">
        <f t="shared" si="53"/>
        <v/>
      </c>
      <c r="CX215" s="42" t="str">
        <f t="shared" si="56"/>
        <v/>
      </c>
    </row>
    <row r="216" spans="1:102" ht="20.100000000000001" customHeight="1" x14ac:dyDescent="0.3">
      <c r="A216" s="90">
        <f>ROW()</f>
        <v>216</v>
      </c>
      <c r="B216" s="139" t="str">
        <f t="shared" si="54"/>
        <v/>
      </c>
      <c r="C216" s="139" t="str">
        <f t="shared" si="43"/>
        <v/>
      </c>
      <c r="D216" s="139" t="str">
        <f>IF(C216="","",COUNTIFS(C$11:C216,"&gt;0"))</f>
        <v/>
      </c>
      <c r="E216" s="57"/>
      <c r="F216" s="58"/>
      <c r="G216" s="58"/>
      <c r="H216" s="57"/>
      <c r="I216" s="180"/>
      <c r="J216" s="68"/>
      <c r="K216" s="277"/>
      <c r="L216" s="275">
        <v>0</v>
      </c>
      <c r="M216" s="183" t="str">
        <f>IFERROR(VLOOKUP(J216,Lists!J$4:K$723,2,FALSE),"")</f>
        <v/>
      </c>
      <c r="N216" s="70" t="str">
        <f>IFERROR(VLOOKUP(J216,Lists!J$4:L$723,3,FALSE),"")</f>
        <v/>
      </c>
      <c r="O216" s="71" t="str">
        <f t="shared" si="55"/>
        <v/>
      </c>
      <c r="P216" s="66"/>
      <c r="Q216" s="181"/>
      <c r="R216" s="94"/>
      <c r="S216" s="102"/>
      <c r="T216" s="103"/>
      <c r="U216" s="94"/>
      <c r="V216" s="104"/>
      <c r="W216" s="114"/>
      <c r="X216" s="85" t="str">
        <f>IFERROR(VLOOKUP(I216,Lists!A$4:B$11,2,FALSE),"")</f>
        <v/>
      </c>
      <c r="Y216" s="85" t="str">
        <f>IFERROR(VLOOKUP(#REF!,Lists!A$12:B$45,2,FALSE),"")</f>
        <v/>
      </c>
      <c r="Z216" s="90" t="str">
        <f t="shared" si="44"/>
        <v/>
      </c>
      <c r="AA216" s="100" t="str">
        <f t="shared" si="45"/>
        <v/>
      </c>
      <c r="AB216" s="100" t="str">
        <f>IF(L216&lt;&gt;0,IF(R216="Yes",IF(#REF!="","P",""),""),"")</f>
        <v/>
      </c>
      <c r="AC216" s="100" t="str">
        <f t="shared" si="46"/>
        <v/>
      </c>
      <c r="AD216" s="100" t="str">
        <f t="shared" si="47"/>
        <v/>
      </c>
      <c r="AE216" s="100" t="str">
        <f t="shared" si="48"/>
        <v/>
      </c>
      <c r="BN216" s="73" t="str">
        <f t="shared" si="49"/>
        <v/>
      </c>
      <c r="BO216" s="73" t="str">
        <f t="shared" si="50"/>
        <v/>
      </c>
      <c r="BP216" s="73" t="str">
        <f t="shared" si="51"/>
        <v/>
      </c>
      <c r="BQ216" s="73" t="str">
        <f t="shared" si="52"/>
        <v/>
      </c>
      <c r="BT216" s="73" t="str">
        <f t="shared" si="53"/>
        <v/>
      </c>
      <c r="CX216" s="42" t="str">
        <f t="shared" si="56"/>
        <v/>
      </c>
    </row>
    <row r="217" spans="1:102" ht="20.100000000000001" customHeight="1" x14ac:dyDescent="0.3">
      <c r="A217" s="90">
        <f>ROW()</f>
        <v>217</v>
      </c>
      <c r="B217" s="139" t="str">
        <f t="shared" si="54"/>
        <v/>
      </c>
      <c r="C217" s="139" t="str">
        <f t="shared" si="43"/>
        <v/>
      </c>
      <c r="D217" s="139" t="str">
        <f>IF(C217="","",COUNTIFS(C$11:C217,"&gt;0"))</f>
        <v/>
      </c>
      <c r="E217" s="57"/>
      <c r="F217" s="58"/>
      <c r="G217" s="58"/>
      <c r="H217" s="57"/>
      <c r="I217" s="180"/>
      <c r="J217" s="68"/>
      <c r="K217" s="277"/>
      <c r="L217" s="275">
        <v>0</v>
      </c>
      <c r="M217" s="183" t="str">
        <f>IFERROR(VLOOKUP(J217,Lists!J$4:K$723,2,FALSE),"")</f>
        <v/>
      </c>
      <c r="N217" s="70" t="str">
        <f>IFERROR(VLOOKUP(J217,Lists!J$4:L$723,3,FALSE),"")</f>
        <v/>
      </c>
      <c r="O217" s="71" t="str">
        <f t="shared" si="55"/>
        <v/>
      </c>
      <c r="P217" s="66"/>
      <c r="Q217" s="181"/>
      <c r="R217" s="94"/>
      <c r="S217" s="102"/>
      <c r="T217" s="103"/>
      <c r="U217" s="94"/>
      <c r="V217" s="104"/>
      <c r="W217" s="114"/>
      <c r="X217" s="85" t="str">
        <f>IFERROR(VLOOKUP(I217,Lists!A$4:B$11,2,FALSE),"")</f>
        <v/>
      </c>
      <c r="Y217" s="85" t="str">
        <f>IFERROR(VLOOKUP(#REF!,Lists!A$12:B$45,2,FALSE),"")</f>
        <v/>
      </c>
      <c r="Z217" s="90" t="str">
        <f t="shared" si="44"/>
        <v/>
      </c>
      <c r="AA217" s="100" t="str">
        <f t="shared" si="45"/>
        <v/>
      </c>
      <c r="AB217" s="100" t="str">
        <f>IF(L217&lt;&gt;0,IF(R217="Yes",IF(#REF!="","P",""),""),"")</f>
        <v/>
      </c>
      <c r="AC217" s="100" t="str">
        <f t="shared" si="46"/>
        <v/>
      </c>
      <c r="AD217" s="100" t="str">
        <f t="shared" si="47"/>
        <v/>
      </c>
      <c r="AE217" s="100" t="str">
        <f t="shared" si="48"/>
        <v/>
      </c>
      <c r="AS217" s="84"/>
      <c r="BN217" s="73" t="str">
        <f t="shared" si="49"/>
        <v/>
      </c>
      <c r="BO217" s="73" t="str">
        <f t="shared" si="50"/>
        <v/>
      </c>
      <c r="BP217" s="73" t="str">
        <f t="shared" si="51"/>
        <v/>
      </c>
      <c r="BQ217" s="73" t="str">
        <f t="shared" si="52"/>
        <v/>
      </c>
      <c r="BT217" s="73" t="str">
        <f t="shared" si="53"/>
        <v/>
      </c>
      <c r="CX217" s="42" t="str">
        <f t="shared" si="56"/>
        <v/>
      </c>
    </row>
    <row r="218" spans="1:102" ht="20.100000000000001" customHeight="1" x14ac:dyDescent="0.3">
      <c r="A218" s="90">
        <f>ROW()</f>
        <v>218</v>
      </c>
      <c r="B218" s="139" t="str">
        <f t="shared" si="54"/>
        <v/>
      </c>
      <c r="C218" s="139" t="str">
        <f t="shared" si="43"/>
        <v/>
      </c>
      <c r="D218" s="139" t="str">
        <f>IF(C218="","",COUNTIFS(C$11:C218,"&gt;0"))</f>
        <v/>
      </c>
      <c r="E218" s="57"/>
      <c r="F218" s="58"/>
      <c r="G218" s="58"/>
      <c r="H218" s="57"/>
      <c r="I218" s="180"/>
      <c r="J218" s="68"/>
      <c r="K218" s="277"/>
      <c r="L218" s="275">
        <v>0</v>
      </c>
      <c r="M218" s="183" t="str">
        <f>IFERROR(VLOOKUP(J218,Lists!J$4:K$723,2,FALSE),"")</f>
        <v/>
      </c>
      <c r="N218" s="70" t="str">
        <f>IFERROR(VLOOKUP(J218,Lists!J$4:L$723,3,FALSE),"")</f>
        <v/>
      </c>
      <c r="O218" s="71" t="str">
        <f t="shared" si="55"/>
        <v/>
      </c>
      <c r="P218" s="66"/>
      <c r="Q218" s="181"/>
      <c r="R218" s="94"/>
      <c r="S218" s="102"/>
      <c r="T218" s="103"/>
      <c r="U218" s="94"/>
      <c r="V218" s="104"/>
      <c r="W218" s="114"/>
      <c r="X218" s="85" t="str">
        <f>IFERROR(VLOOKUP(I218,Lists!A$4:B$11,2,FALSE),"")</f>
        <v/>
      </c>
      <c r="Y218" s="85" t="str">
        <f>IFERROR(VLOOKUP(#REF!,Lists!A$12:B$45,2,FALSE),"")</f>
        <v/>
      </c>
      <c r="Z218" s="90" t="str">
        <f t="shared" si="44"/>
        <v/>
      </c>
      <c r="AA218" s="100" t="str">
        <f t="shared" si="45"/>
        <v/>
      </c>
      <c r="AB218" s="100" t="str">
        <f>IF(L218&lt;&gt;0,IF(R218="Yes",IF(#REF!="","P",""),""),"")</f>
        <v/>
      </c>
      <c r="AC218" s="100" t="str">
        <f t="shared" si="46"/>
        <v/>
      </c>
      <c r="AD218" s="100" t="str">
        <f t="shared" si="47"/>
        <v/>
      </c>
      <c r="AE218" s="100" t="str">
        <f t="shared" si="48"/>
        <v/>
      </c>
      <c r="BN218" s="73" t="str">
        <f t="shared" si="49"/>
        <v/>
      </c>
      <c r="BO218" s="73" t="str">
        <f t="shared" si="50"/>
        <v/>
      </c>
      <c r="BP218" s="73" t="str">
        <f t="shared" si="51"/>
        <v/>
      </c>
      <c r="BQ218" s="73" t="str">
        <f t="shared" si="52"/>
        <v/>
      </c>
      <c r="BT218" s="73" t="str">
        <f t="shared" si="53"/>
        <v/>
      </c>
      <c r="CX218" s="42" t="str">
        <f t="shared" si="56"/>
        <v/>
      </c>
    </row>
    <row r="219" spans="1:102" ht="20.100000000000001" customHeight="1" x14ac:dyDescent="0.3">
      <c r="A219" s="90">
        <f>ROW()</f>
        <v>219</v>
      </c>
      <c r="B219" s="139" t="str">
        <f t="shared" si="54"/>
        <v/>
      </c>
      <c r="C219" s="139" t="str">
        <f t="shared" si="43"/>
        <v/>
      </c>
      <c r="D219" s="139" t="str">
        <f>IF(C219="","",COUNTIFS(C$11:C219,"&gt;0"))</f>
        <v/>
      </c>
      <c r="E219" s="57"/>
      <c r="F219" s="58"/>
      <c r="G219" s="58"/>
      <c r="H219" s="57"/>
      <c r="I219" s="180"/>
      <c r="J219" s="68"/>
      <c r="K219" s="277"/>
      <c r="L219" s="275">
        <v>0</v>
      </c>
      <c r="M219" s="183" t="str">
        <f>IFERROR(VLOOKUP(J219,Lists!J$4:K$723,2,FALSE),"")</f>
        <v/>
      </c>
      <c r="N219" s="70" t="str">
        <f>IFERROR(VLOOKUP(J219,Lists!J$4:L$723,3,FALSE),"")</f>
        <v/>
      </c>
      <c r="O219" s="71" t="str">
        <f t="shared" si="55"/>
        <v/>
      </c>
      <c r="P219" s="66"/>
      <c r="Q219" s="181"/>
      <c r="R219" s="94"/>
      <c r="S219" s="102"/>
      <c r="T219" s="103"/>
      <c r="U219" s="94"/>
      <c r="V219" s="104"/>
      <c r="W219" s="114"/>
      <c r="X219" s="85" t="str">
        <f>IFERROR(VLOOKUP(I219,Lists!A$4:B$11,2,FALSE),"")</f>
        <v/>
      </c>
      <c r="Y219" s="85" t="str">
        <f>IFERROR(VLOOKUP(#REF!,Lists!A$12:B$45,2,FALSE),"")</f>
        <v/>
      </c>
      <c r="Z219" s="90" t="str">
        <f t="shared" si="44"/>
        <v/>
      </c>
      <c r="AA219" s="100" t="str">
        <f t="shared" si="45"/>
        <v/>
      </c>
      <c r="AB219" s="100" t="str">
        <f>IF(L219&lt;&gt;0,IF(R219="Yes",IF(#REF!="","P",""),""),"")</f>
        <v/>
      </c>
      <c r="AC219" s="100" t="str">
        <f t="shared" si="46"/>
        <v/>
      </c>
      <c r="AD219" s="100" t="str">
        <f t="shared" si="47"/>
        <v/>
      </c>
      <c r="AE219" s="100" t="str">
        <f t="shared" si="48"/>
        <v/>
      </c>
      <c r="BN219" s="73" t="str">
        <f t="shared" si="49"/>
        <v/>
      </c>
      <c r="BO219" s="73" t="str">
        <f t="shared" si="50"/>
        <v/>
      </c>
      <c r="BP219" s="73" t="str">
        <f t="shared" si="51"/>
        <v/>
      </c>
      <c r="BQ219" s="73" t="str">
        <f t="shared" si="52"/>
        <v/>
      </c>
      <c r="BT219" s="73" t="str">
        <f t="shared" si="53"/>
        <v/>
      </c>
      <c r="CX219" s="42" t="str">
        <f t="shared" si="56"/>
        <v/>
      </c>
    </row>
    <row r="220" spans="1:102" ht="20.100000000000001" customHeight="1" x14ac:dyDescent="0.3">
      <c r="A220" s="90">
        <f>ROW()</f>
        <v>220</v>
      </c>
      <c r="B220" s="139" t="str">
        <f t="shared" si="54"/>
        <v/>
      </c>
      <c r="C220" s="139" t="str">
        <f t="shared" si="43"/>
        <v/>
      </c>
      <c r="D220" s="139" t="str">
        <f>IF(C220="","",COUNTIFS(C$11:C220,"&gt;0"))</f>
        <v/>
      </c>
      <c r="E220" s="57"/>
      <c r="F220" s="58"/>
      <c r="G220" s="58"/>
      <c r="H220" s="57"/>
      <c r="I220" s="180"/>
      <c r="J220" s="68"/>
      <c r="K220" s="277"/>
      <c r="L220" s="275">
        <v>0</v>
      </c>
      <c r="M220" s="183" t="str">
        <f>IFERROR(VLOOKUP(J220,Lists!J$4:K$723,2,FALSE),"")</f>
        <v/>
      </c>
      <c r="N220" s="70" t="str">
        <f>IFERROR(VLOOKUP(J220,Lists!J$4:L$723,3,FALSE),"")</f>
        <v/>
      </c>
      <c r="O220" s="71" t="str">
        <f t="shared" si="55"/>
        <v/>
      </c>
      <c r="P220" s="66"/>
      <c r="Q220" s="181"/>
      <c r="R220" s="94"/>
      <c r="S220" s="102"/>
      <c r="T220" s="103"/>
      <c r="U220" s="94"/>
      <c r="V220" s="104"/>
      <c r="W220" s="114"/>
      <c r="X220" s="85" t="str">
        <f>IFERROR(VLOOKUP(I220,Lists!A$4:B$11,2,FALSE),"")</f>
        <v/>
      </c>
      <c r="Y220" s="85" t="str">
        <f>IFERROR(VLOOKUP(#REF!,Lists!A$12:B$45,2,FALSE),"")</f>
        <v/>
      </c>
      <c r="Z220" s="90" t="str">
        <f t="shared" si="44"/>
        <v/>
      </c>
      <c r="AA220" s="100" t="str">
        <f t="shared" si="45"/>
        <v/>
      </c>
      <c r="AB220" s="100" t="str">
        <f>IF(L220&lt;&gt;0,IF(R220="Yes",IF(#REF!="","P",""),""),"")</f>
        <v/>
      </c>
      <c r="AC220" s="100" t="str">
        <f t="shared" si="46"/>
        <v/>
      </c>
      <c r="AD220" s="100" t="str">
        <f t="shared" si="47"/>
        <v/>
      </c>
      <c r="AE220" s="100" t="str">
        <f t="shared" si="48"/>
        <v/>
      </c>
      <c r="BN220" s="73" t="str">
        <f t="shared" si="49"/>
        <v/>
      </c>
      <c r="BO220" s="73" t="str">
        <f t="shared" si="50"/>
        <v/>
      </c>
      <c r="BP220" s="73" t="str">
        <f t="shared" si="51"/>
        <v/>
      </c>
      <c r="BQ220" s="73" t="str">
        <f t="shared" si="52"/>
        <v/>
      </c>
      <c r="BT220" s="73" t="str">
        <f t="shared" si="53"/>
        <v/>
      </c>
      <c r="CX220" s="42" t="str">
        <f t="shared" si="56"/>
        <v/>
      </c>
    </row>
    <row r="221" spans="1:102" ht="20.100000000000001" customHeight="1" x14ac:dyDescent="0.3">
      <c r="A221" s="90">
        <f>ROW()</f>
        <v>221</v>
      </c>
      <c r="B221" s="139" t="str">
        <f t="shared" si="54"/>
        <v/>
      </c>
      <c r="C221" s="139" t="str">
        <f t="shared" si="43"/>
        <v/>
      </c>
      <c r="D221" s="139" t="str">
        <f>IF(C221="","",COUNTIFS(C$11:C221,"&gt;0"))</f>
        <v/>
      </c>
      <c r="E221" s="57"/>
      <c r="F221" s="58"/>
      <c r="G221" s="58"/>
      <c r="H221" s="57"/>
      <c r="I221" s="180"/>
      <c r="J221" s="68"/>
      <c r="K221" s="277"/>
      <c r="L221" s="275">
        <v>0</v>
      </c>
      <c r="M221" s="183" t="str">
        <f>IFERROR(VLOOKUP(J221,Lists!J$4:K$723,2,FALSE),"")</f>
        <v/>
      </c>
      <c r="N221" s="70" t="str">
        <f>IFERROR(VLOOKUP(J221,Lists!J$4:L$723,3,FALSE),"")</f>
        <v/>
      </c>
      <c r="O221" s="71" t="str">
        <f t="shared" si="55"/>
        <v/>
      </c>
      <c r="P221" s="66"/>
      <c r="Q221" s="181"/>
      <c r="R221" s="94"/>
      <c r="S221" s="102"/>
      <c r="T221" s="103"/>
      <c r="U221" s="94"/>
      <c r="V221" s="104"/>
      <c r="W221" s="114"/>
      <c r="X221" s="85" t="str">
        <f>IFERROR(VLOOKUP(I221,Lists!A$4:B$11,2,FALSE),"")</f>
        <v/>
      </c>
      <c r="Y221" s="85" t="str">
        <f>IFERROR(VLOOKUP(#REF!,Lists!A$12:B$45,2,FALSE),"")</f>
        <v/>
      </c>
      <c r="Z221" s="90" t="str">
        <f t="shared" si="44"/>
        <v/>
      </c>
      <c r="AA221" s="100" t="str">
        <f t="shared" si="45"/>
        <v/>
      </c>
      <c r="AB221" s="100" t="str">
        <f>IF(L221&lt;&gt;0,IF(R221="Yes",IF(#REF!="","P",""),""),"")</f>
        <v/>
      </c>
      <c r="AC221" s="100" t="str">
        <f t="shared" si="46"/>
        <v/>
      </c>
      <c r="AD221" s="100" t="str">
        <f t="shared" si="47"/>
        <v/>
      </c>
      <c r="AE221" s="100" t="str">
        <f t="shared" si="48"/>
        <v/>
      </c>
      <c r="BN221" s="73" t="str">
        <f t="shared" si="49"/>
        <v/>
      </c>
      <c r="BO221" s="73" t="str">
        <f t="shared" si="50"/>
        <v/>
      </c>
      <c r="BP221" s="73" t="str">
        <f t="shared" si="51"/>
        <v/>
      </c>
      <c r="BQ221" s="73" t="str">
        <f t="shared" si="52"/>
        <v/>
      </c>
      <c r="BT221" s="73" t="str">
        <f t="shared" si="53"/>
        <v/>
      </c>
      <c r="CX221" s="42" t="str">
        <f t="shared" si="56"/>
        <v/>
      </c>
    </row>
    <row r="222" spans="1:102" ht="20.100000000000001" customHeight="1" x14ac:dyDescent="0.3">
      <c r="A222" s="90">
        <f>ROW()</f>
        <v>222</v>
      </c>
      <c r="B222" s="139" t="str">
        <f t="shared" si="54"/>
        <v/>
      </c>
      <c r="C222" s="139" t="str">
        <f t="shared" si="43"/>
        <v/>
      </c>
      <c r="D222" s="139" t="str">
        <f>IF(C222="","",COUNTIFS(C$11:C222,"&gt;0"))</f>
        <v/>
      </c>
      <c r="E222" s="57"/>
      <c r="F222" s="58"/>
      <c r="G222" s="58"/>
      <c r="H222" s="57"/>
      <c r="I222" s="180"/>
      <c r="J222" s="68"/>
      <c r="K222" s="277"/>
      <c r="L222" s="275">
        <v>0</v>
      </c>
      <c r="M222" s="183" t="str">
        <f>IFERROR(VLOOKUP(J222,Lists!J$4:K$723,2,FALSE),"")</f>
        <v/>
      </c>
      <c r="N222" s="70" t="str">
        <f>IFERROR(VLOOKUP(J222,Lists!J$4:L$723,3,FALSE),"")</f>
        <v/>
      </c>
      <c r="O222" s="71" t="str">
        <f t="shared" si="55"/>
        <v/>
      </c>
      <c r="P222" s="66"/>
      <c r="Q222" s="181"/>
      <c r="R222" s="94"/>
      <c r="S222" s="102"/>
      <c r="T222" s="103"/>
      <c r="U222" s="94"/>
      <c r="V222" s="104"/>
      <c r="W222" s="114"/>
      <c r="X222" s="85" t="str">
        <f>IFERROR(VLOOKUP(I222,Lists!A$4:B$11,2,FALSE),"")</f>
        <v/>
      </c>
      <c r="Y222" s="85" t="str">
        <f>IFERROR(VLOOKUP(#REF!,Lists!A$12:B$45,2,FALSE),"")</f>
        <v/>
      </c>
      <c r="Z222" s="90" t="str">
        <f t="shared" si="44"/>
        <v/>
      </c>
      <c r="AA222" s="100" t="str">
        <f t="shared" si="45"/>
        <v/>
      </c>
      <c r="AB222" s="100" t="str">
        <f>IF(L222&lt;&gt;0,IF(R222="Yes",IF(#REF!="","P",""),""),"")</f>
        <v/>
      </c>
      <c r="AC222" s="100" t="str">
        <f t="shared" si="46"/>
        <v/>
      </c>
      <c r="AD222" s="100" t="str">
        <f t="shared" si="47"/>
        <v/>
      </c>
      <c r="AE222" s="100" t="str">
        <f t="shared" si="48"/>
        <v/>
      </c>
      <c r="BN222" s="73" t="str">
        <f t="shared" si="49"/>
        <v/>
      </c>
      <c r="BO222" s="73" t="str">
        <f t="shared" si="50"/>
        <v/>
      </c>
      <c r="BP222" s="73" t="str">
        <f t="shared" si="51"/>
        <v/>
      </c>
      <c r="BQ222" s="73" t="str">
        <f t="shared" si="52"/>
        <v/>
      </c>
      <c r="BT222" s="73" t="str">
        <f t="shared" si="53"/>
        <v/>
      </c>
      <c r="CX222" s="42" t="str">
        <f t="shared" si="56"/>
        <v/>
      </c>
    </row>
    <row r="223" spans="1:102" ht="20.100000000000001" customHeight="1" x14ac:dyDescent="0.3">
      <c r="A223" s="90">
        <f>ROW()</f>
        <v>223</v>
      </c>
      <c r="B223" s="139" t="str">
        <f t="shared" si="54"/>
        <v/>
      </c>
      <c r="C223" s="139" t="str">
        <f t="shared" si="43"/>
        <v/>
      </c>
      <c r="D223" s="139" t="str">
        <f>IF(C223="","",COUNTIFS(C$11:C223,"&gt;0"))</f>
        <v/>
      </c>
      <c r="E223" s="57"/>
      <c r="F223" s="58"/>
      <c r="G223" s="58"/>
      <c r="H223" s="57"/>
      <c r="I223" s="180"/>
      <c r="J223" s="68"/>
      <c r="K223" s="277"/>
      <c r="L223" s="275">
        <v>0</v>
      </c>
      <c r="M223" s="183" t="str">
        <f>IFERROR(VLOOKUP(J223,Lists!J$4:K$723,2,FALSE),"")</f>
        <v/>
      </c>
      <c r="N223" s="70" t="str">
        <f>IFERROR(VLOOKUP(J223,Lists!J$4:L$723,3,FALSE),"")</f>
        <v/>
      </c>
      <c r="O223" s="71" t="str">
        <f t="shared" si="55"/>
        <v/>
      </c>
      <c r="P223" s="66"/>
      <c r="Q223" s="181"/>
      <c r="R223" s="94"/>
      <c r="S223" s="102"/>
      <c r="T223" s="103"/>
      <c r="U223" s="94"/>
      <c r="V223" s="104"/>
      <c r="W223" s="114"/>
      <c r="X223" s="85" t="str">
        <f>IFERROR(VLOOKUP(I223,Lists!A$4:B$11,2,FALSE),"")</f>
        <v/>
      </c>
      <c r="Y223" s="85" t="str">
        <f>IFERROR(VLOOKUP(#REF!,Lists!A$12:B$45,2,FALSE),"")</f>
        <v/>
      </c>
      <c r="Z223" s="90" t="str">
        <f t="shared" si="44"/>
        <v/>
      </c>
      <c r="AA223" s="100" t="str">
        <f t="shared" si="45"/>
        <v/>
      </c>
      <c r="AB223" s="100" t="str">
        <f>IF(L223&lt;&gt;0,IF(R223="Yes",IF(#REF!="","P",""),""),"")</f>
        <v/>
      </c>
      <c r="AC223" s="100" t="str">
        <f t="shared" si="46"/>
        <v/>
      </c>
      <c r="AD223" s="100" t="str">
        <f t="shared" si="47"/>
        <v/>
      </c>
      <c r="AE223" s="100" t="str">
        <f t="shared" si="48"/>
        <v/>
      </c>
      <c r="BN223" s="73" t="str">
        <f t="shared" si="49"/>
        <v/>
      </c>
      <c r="BO223" s="73" t="str">
        <f t="shared" si="50"/>
        <v/>
      </c>
      <c r="BP223" s="73" t="str">
        <f t="shared" si="51"/>
        <v/>
      </c>
      <c r="BQ223" s="73" t="str">
        <f t="shared" si="52"/>
        <v/>
      </c>
      <c r="BT223" s="73" t="str">
        <f t="shared" si="53"/>
        <v/>
      </c>
      <c r="CX223" s="42" t="str">
        <f t="shared" si="56"/>
        <v/>
      </c>
    </row>
    <row r="224" spans="1:102" ht="20.100000000000001" customHeight="1" x14ac:dyDescent="0.3">
      <c r="A224" s="90">
        <f>ROW()</f>
        <v>224</v>
      </c>
      <c r="B224" s="139" t="str">
        <f t="shared" si="54"/>
        <v/>
      </c>
      <c r="C224" s="139" t="str">
        <f t="shared" si="43"/>
        <v/>
      </c>
      <c r="D224" s="139" t="str">
        <f>IF(C224="","",COUNTIFS(C$11:C224,"&gt;0"))</f>
        <v/>
      </c>
      <c r="E224" s="57"/>
      <c r="F224" s="58"/>
      <c r="G224" s="58"/>
      <c r="H224" s="57"/>
      <c r="I224" s="180"/>
      <c r="J224" s="68"/>
      <c r="K224" s="277"/>
      <c r="L224" s="275">
        <v>0</v>
      </c>
      <c r="M224" s="183" t="str">
        <f>IFERROR(VLOOKUP(J224,Lists!J$4:K$723,2,FALSE),"")</f>
        <v/>
      </c>
      <c r="N224" s="70" t="str">
        <f>IFERROR(VLOOKUP(J224,Lists!J$4:L$723,3,FALSE),"")</f>
        <v/>
      </c>
      <c r="O224" s="71" t="str">
        <f t="shared" si="55"/>
        <v/>
      </c>
      <c r="P224" s="66"/>
      <c r="Q224" s="181"/>
      <c r="R224" s="94"/>
      <c r="S224" s="102"/>
      <c r="T224" s="103"/>
      <c r="U224" s="94"/>
      <c r="V224" s="104"/>
      <c r="W224" s="114"/>
      <c r="X224" s="85" t="str">
        <f>IFERROR(VLOOKUP(I224,Lists!A$4:B$11,2,FALSE),"")</f>
        <v/>
      </c>
      <c r="Y224" s="85" t="str">
        <f>IFERROR(VLOOKUP(#REF!,Lists!A$12:B$45,2,FALSE),"")</f>
        <v/>
      </c>
      <c r="Z224" s="90" t="str">
        <f t="shared" si="44"/>
        <v/>
      </c>
      <c r="AA224" s="100" t="str">
        <f t="shared" si="45"/>
        <v/>
      </c>
      <c r="AB224" s="100" t="str">
        <f>IF(L224&lt;&gt;0,IF(R224="Yes",IF(#REF!="","P",""),""),"")</f>
        <v/>
      </c>
      <c r="AC224" s="100" t="str">
        <f t="shared" si="46"/>
        <v/>
      </c>
      <c r="AD224" s="100" t="str">
        <f t="shared" si="47"/>
        <v/>
      </c>
      <c r="AE224" s="100" t="str">
        <f t="shared" si="48"/>
        <v/>
      </c>
      <c r="BN224" s="73" t="str">
        <f t="shared" si="49"/>
        <v/>
      </c>
      <c r="BO224" s="73" t="str">
        <f t="shared" si="50"/>
        <v/>
      </c>
      <c r="BP224" s="73" t="str">
        <f t="shared" si="51"/>
        <v/>
      </c>
      <c r="BQ224" s="73" t="str">
        <f t="shared" si="52"/>
        <v/>
      </c>
      <c r="BT224" s="73" t="str">
        <f t="shared" si="53"/>
        <v/>
      </c>
      <c r="CX224" s="42" t="str">
        <f t="shared" si="56"/>
        <v/>
      </c>
    </row>
    <row r="225" spans="1:102" ht="20.100000000000001" customHeight="1" x14ac:dyDescent="0.3">
      <c r="A225" s="90">
        <f>ROW()</f>
        <v>225</v>
      </c>
      <c r="B225" s="139" t="str">
        <f t="shared" si="54"/>
        <v/>
      </c>
      <c r="C225" s="139" t="str">
        <f t="shared" si="43"/>
        <v/>
      </c>
      <c r="D225" s="139" t="str">
        <f>IF(C225="","",COUNTIFS(C$11:C225,"&gt;0"))</f>
        <v/>
      </c>
      <c r="E225" s="57"/>
      <c r="F225" s="58"/>
      <c r="G225" s="58"/>
      <c r="H225" s="57"/>
      <c r="I225" s="180"/>
      <c r="J225" s="68"/>
      <c r="K225" s="277"/>
      <c r="L225" s="275">
        <v>0</v>
      </c>
      <c r="M225" s="183" t="str">
        <f>IFERROR(VLOOKUP(J225,Lists!J$4:K$723,2,FALSE),"")</f>
        <v/>
      </c>
      <c r="N225" s="70" t="str">
        <f>IFERROR(VLOOKUP(J225,Lists!J$4:L$723,3,FALSE),"")</f>
        <v/>
      </c>
      <c r="O225" s="71" t="str">
        <f t="shared" si="55"/>
        <v/>
      </c>
      <c r="P225" s="66"/>
      <c r="Q225" s="181"/>
      <c r="R225" s="94"/>
      <c r="S225" s="102"/>
      <c r="T225" s="103"/>
      <c r="U225" s="94"/>
      <c r="V225" s="104"/>
      <c r="W225" s="114"/>
      <c r="X225" s="85" t="str">
        <f>IFERROR(VLOOKUP(I225,Lists!A$4:B$11,2,FALSE),"")</f>
        <v/>
      </c>
      <c r="Y225" s="85" t="str">
        <f>IFERROR(VLOOKUP(#REF!,Lists!A$12:B$45,2,FALSE),"")</f>
        <v/>
      </c>
      <c r="Z225" s="90" t="str">
        <f t="shared" si="44"/>
        <v/>
      </c>
      <c r="AA225" s="100" t="str">
        <f t="shared" si="45"/>
        <v/>
      </c>
      <c r="AB225" s="100" t="str">
        <f>IF(L225&lt;&gt;0,IF(R225="Yes",IF(#REF!="","P",""),""),"")</f>
        <v/>
      </c>
      <c r="AC225" s="100" t="str">
        <f t="shared" si="46"/>
        <v/>
      </c>
      <c r="AD225" s="100" t="str">
        <f t="shared" si="47"/>
        <v/>
      </c>
      <c r="AE225" s="100" t="str">
        <f t="shared" si="48"/>
        <v/>
      </c>
      <c r="BN225" s="73" t="str">
        <f t="shared" si="49"/>
        <v/>
      </c>
      <c r="BO225" s="73" t="str">
        <f t="shared" si="50"/>
        <v/>
      </c>
      <c r="BP225" s="73" t="str">
        <f t="shared" si="51"/>
        <v/>
      </c>
      <c r="BQ225" s="73" t="str">
        <f t="shared" si="52"/>
        <v/>
      </c>
      <c r="BT225" s="73" t="str">
        <f t="shared" si="53"/>
        <v/>
      </c>
      <c r="CX225" s="42" t="str">
        <f t="shared" si="56"/>
        <v/>
      </c>
    </row>
    <row r="226" spans="1:102" ht="20.100000000000001" customHeight="1" x14ac:dyDescent="0.3">
      <c r="A226" s="90">
        <f>ROW()</f>
        <v>226</v>
      </c>
      <c r="B226" s="139" t="str">
        <f t="shared" si="54"/>
        <v/>
      </c>
      <c r="C226" s="139" t="str">
        <f t="shared" si="43"/>
        <v/>
      </c>
      <c r="D226" s="139" t="str">
        <f>IF(C226="","",COUNTIFS(C$11:C226,"&gt;0"))</f>
        <v/>
      </c>
      <c r="E226" s="57"/>
      <c r="F226" s="58"/>
      <c r="G226" s="58"/>
      <c r="H226" s="57"/>
      <c r="I226" s="180"/>
      <c r="J226" s="68"/>
      <c r="K226" s="277"/>
      <c r="L226" s="275">
        <v>0</v>
      </c>
      <c r="M226" s="183" t="str">
        <f>IFERROR(VLOOKUP(J226,Lists!J$4:K$723,2,FALSE),"")</f>
        <v/>
      </c>
      <c r="N226" s="70" t="str">
        <f>IFERROR(VLOOKUP(J226,Lists!J$4:L$723,3,FALSE),"")</f>
        <v/>
      </c>
      <c r="O226" s="71" t="str">
        <f t="shared" si="55"/>
        <v/>
      </c>
      <c r="P226" s="66"/>
      <c r="Q226" s="181"/>
      <c r="R226" s="94"/>
      <c r="S226" s="102"/>
      <c r="T226" s="103"/>
      <c r="U226" s="94"/>
      <c r="V226" s="104"/>
      <c r="W226" s="114"/>
      <c r="X226" s="85" t="str">
        <f>IFERROR(VLOOKUP(I226,Lists!A$4:B$11,2,FALSE),"")</f>
        <v/>
      </c>
      <c r="Y226" s="85" t="str">
        <f>IFERROR(VLOOKUP(#REF!,Lists!A$12:B$45,2,FALSE),"")</f>
        <v/>
      </c>
      <c r="Z226" s="90" t="str">
        <f t="shared" si="44"/>
        <v/>
      </c>
      <c r="AA226" s="100" t="str">
        <f t="shared" si="45"/>
        <v/>
      </c>
      <c r="AB226" s="100" t="str">
        <f>IF(L226&lt;&gt;0,IF(R226="Yes",IF(#REF!="","P",""),""),"")</f>
        <v/>
      </c>
      <c r="AC226" s="100" t="str">
        <f t="shared" si="46"/>
        <v/>
      </c>
      <c r="AD226" s="100" t="str">
        <f t="shared" si="47"/>
        <v/>
      </c>
      <c r="AE226" s="100" t="str">
        <f t="shared" si="48"/>
        <v/>
      </c>
      <c r="BN226" s="73" t="str">
        <f t="shared" si="49"/>
        <v/>
      </c>
      <c r="BO226" s="73" t="str">
        <f t="shared" si="50"/>
        <v/>
      </c>
      <c r="BP226" s="73" t="str">
        <f t="shared" si="51"/>
        <v/>
      </c>
      <c r="BQ226" s="73" t="str">
        <f t="shared" si="52"/>
        <v/>
      </c>
      <c r="BT226" s="73" t="str">
        <f t="shared" si="53"/>
        <v/>
      </c>
      <c r="CX226" s="42" t="str">
        <f t="shared" si="56"/>
        <v/>
      </c>
    </row>
    <row r="227" spans="1:102" ht="20.100000000000001" customHeight="1" x14ac:dyDescent="0.3">
      <c r="A227" s="90">
        <f>ROW()</f>
        <v>227</v>
      </c>
      <c r="B227" s="139" t="str">
        <f t="shared" si="54"/>
        <v/>
      </c>
      <c r="C227" s="139" t="str">
        <f t="shared" si="43"/>
        <v/>
      </c>
      <c r="D227" s="139" t="str">
        <f>IF(C227="","",COUNTIFS(C$11:C227,"&gt;0"))</f>
        <v/>
      </c>
      <c r="E227" s="57"/>
      <c r="F227" s="58"/>
      <c r="G227" s="58"/>
      <c r="H227" s="57"/>
      <c r="I227" s="180"/>
      <c r="J227" s="68"/>
      <c r="K227" s="277"/>
      <c r="L227" s="275">
        <v>0</v>
      </c>
      <c r="M227" s="183" t="str">
        <f>IFERROR(VLOOKUP(J227,Lists!J$4:K$723,2,FALSE),"")</f>
        <v/>
      </c>
      <c r="N227" s="70" t="str">
        <f>IFERROR(VLOOKUP(J227,Lists!J$4:L$723,3,FALSE),"")</f>
        <v/>
      </c>
      <c r="O227" s="71" t="str">
        <f t="shared" si="55"/>
        <v/>
      </c>
      <c r="P227" s="66"/>
      <c r="Q227" s="181"/>
      <c r="R227" s="94"/>
      <c r="S227" s="102"/>
      <c r="T227" s="103"/>
      <c r="U227" s="94"/>
      <c r="V227" s="104"/>
      <c r="W227" s="114"/>
      <c r="X227" s="85" t="str">
        <f>IFERROR(VLOOKUP(I227,Lists!A$4:B$11,2,FALSE),"")</f>
        <v/>
      </c>
      <c r="Y227" s="85" t="str">
        <f>IFERROR(VLOOKUP(#REF!,Lists!A$12:B$45,2,FALSE),"")</f>
        <v/>
      </c>
      <c r="Z227" s="90" t="str">
        <f t="shared" si="44"/>
        <v/>
      </c>
      <c r="AA227" s="100" t="str">
        <f t="shared" si="45"/>
        <v/>
      </c>
      <c r="AB227" s="100" t="str">
        <f>IF(L227&lt;&gt;0,IF(R227="Yes",IF(#REF!="","P",""),""),"")</f>
        <v/>
      </c>
      <c r="AC227" s="100" t="str">
        <f t="shared" si="46"/>
        <v/>
      </c>
      <c r="AD227" s="100" t="str">
        <f t="shared" si="47"/>
        <v/>
      </c>
      <c r="AE227" s="100" t="str">
        <f t="shared" si="48"/>
        <v/>
      </c>
      <c r="BN227" s="73" t="str">
        <f t="shared" si="49"/>
        <v/>
      </c>
      <c r="BO227" s="73" t="str">
        <f t="shared" si="50"/>
        <v/>
      </c>
      <c r="BP227" s="73" t="str">
        <f t="shared" si="51"/>
        <v/>
      </c>
      <c r="BQ227" s="73" t="str">
        <f t="shared" si="52"/>
        <v/>
      </c>
      <c r="BT227" s="73" t="str">
        <f t="shared" si="53"/>
        <v/>
      </c>
      <c r="CX227" s="42" t="str">
        <f t="shared" si="56"/>
        <v/>
      </c>
    </row>
    <row r="228" spans="1:102" ht="20.100000000000001" customHeight="1" x14ac:dyDescent="0.3">
      <c r="A228" s="90">
        <f>ROW()</f>
        <v>228</v>
      </c>
      <c r="B228" s="139" t="str">
        <f t="shared" si="54"/>
        <v/>
      </c>
      <c r="C228" s="139" t="str">
        <f t="shared" si="43"/>
        <v/>
      </c>
      <c r="D228" s="139" t="str">
        <f>IF(C228="","",COUNTIFS(C$11:C228,"&gt;0"))</f>
        <v/>
      </c>
      <c r="E228" s="57"/>
      <c r="F228" s="58"/>
      <c r="G228" s="58"/>
      <c r="H228" s="57"/>
      <c r="I228" s="180"/>
      <c r="J228" s="68"/>
      <c r="K228" s="277"/>
      <c r="L228" s="275">
        <v>0</v>
      </c>
      <c r="M228" s="183" t="str">
        <f>IFERROR(VLOOKUP(J228,Lists!J$4:K$723,2,FALSE),"")</f>
        <v/>
      </c>
      <c r="N228" s="70" t="str">
        <f>IFERROR(VLOOKUP(J228,Lists!J$4:L$723,3,FALSE),"")</f>
        <v/>
      </c>
      <c r="O228" s="71" t="str">
        <f t="shared" si="55"/>
        <v/>
      </c>
      <c r="P228" s="66"/>
      <c r="Q228" s="181"/>
      <c r="R228" s="94"/>
      <c r="S228" s="102"/>
      <c r="T228" s="103"/>
      <c r="U228" s="94"/>
      <c r="V228" s="104"/>
      <c r="W228" s="114"/>
      <c r="X228" s="85" t="str">
        <f>IFERROR(VLOOKUP(I228,Lists!A$4:B$11,2,FALSE),"")</f>
        <v/>
      </c>
      <c r="Y228" s="85" t="str">
        <f>IFERROR(VLOOKUP(#REF!,Lists!A$12:B$45,2,FALSE),"")</f>
        <v/>
      </c>
      <c r="Z228" s="90" t="str">
        <f t="shared" si="44"/>
        <v/>
      </c>
      <c r="AA228" s="100" t="str">
        <f t="shared" si="45"/>
        <v/>
      </c>
      <c r="AB228" s="100" t="str">
        <f>IF(L228&lt;&gt;0,IF(R228="Yes",IF(#REF!="","P",""),""),"")</f>
        <v/>
      </c>
      <c r="AC228" s="100" t="str">
        <f t="shared" si="46"/>
        <v/>
      </c>
      <c r="AD228" s="100" t="str">
        <f t="shared" si="47"/>
        <v/>
      </c>
      <c r="AE228" s="100" t="str">
        <f t="shared" si="48"/>
        <v/>
      </c>
      <c r="BN228" s="73" t="str">
        <f t="shared" si="49"/>
        <v/>
      </c>
      <c r="BO228" s="73" t="str">
        <f t="shared" si="50"/>
        <v/>
      </c>
      <c r="BP228" s="73" t="str">
        <f t="shared" si="51"/>
        <v/>
      </c>
      <c r="BQ228" s="73" t="str">
        <f t="shared" si="52"/>
        <v/>
      </c>
      <c r="BT228" s="73" t="str">
        <f t="shared" si="53"/>
        <v/>
      </c>
      <c r="CX228" s="42" t="str">
        <f t="shared" si="56"/>
        <v/>
      </c>
    </row>
    <row r="229" spans="1:102" ht="20.100000000000001" customHeight="1" x14ac:dyDescent="0.3">
      <c r="A229" s="90">
        <f>ROW()</f>
        <v>229</v>
      </c>
      <c r="B229" s="139" t="str">
        <f t="shared" si="54"/>
        <v/>
      </c>
      <c r="C229" s="139" t="str">
        <f t="shared" si="43"/>
        <v/>
      </c>
      <c r="D229" s="139" t="str">
        <f>IF(C229="","",COUNTIFS(C$11:C229,"&gt;0"))</f>
        <v/>
      </c>
      <c r="E229" s="57"/>
      <c r="F229" s="58"/>
      <c r="G229" s="58"/>
      <c r="H229" s="57"/>
      <c r="I229" s="180"/>
      <c r="J229" s="68"/>
      <c r="K229" s="277"/>
      <c r="L229" s="275">
        <v>0</v>
      </c>
      <c r="M229" s="183" t="str">
        <f>IFERROR(VLOOKUP(J229,Lists!J$4:K$723,2,FALSE),"")</f>
        <v/>
      </c>
      <c r="N229" s="70" t="str">
        <f>IFERROR(VLOOKUP(J229,Lists!J$4:L$723,3,FALSE),"")</f>
        <v/>
      </c>
      <c r="O229" s="71" t="str">
        <f t="shared" si="55"/>
        <v/>
      </c>
      <c r="P229" s="66"/>
      <c r="Q229" s="181"/>
      <c r="R229" s="94"/>
      <c r="S229" s="102"/>
      <c r="T229" s="103"/>
      <c r="U229" s="94"/>
      <c r="V229" s="104"/>
      <c r="W229" s="114"/>
      <c r="X229" s="85" t="str">
        <f>IFERROR(VLOOKUP(I229,Lists!A$4:B$11,2,FALSE),"")</f>
        <v/>
      </c>
      <c r="Y229" s="85" t="str">
        <f>IFERROR(VLOOKUP(#REF!,Lists!A$12:B$45,2,FALSE),"")</f>
        <v/>
      </c>
      <c r="Z229" s="90" t="str">
        <f t="shared" si="44"/>
        <v/>
      </c>
      <c r="AA229" s="100" t="str">
        <f t="shared" si="45"/>
        <v/>
      </c>
      <c r="AB229" s="100" t="str">
        <f>IF(L229&lt;&gt;0,IF(R229="Yes",IF(#REF!="","P",""),""),"")</f>
        <v/>
      </c>
      <c r="AC229" s="100" t="str">
        <f t="shared" si="46"/>
        <v/>
      </c>
      <c r="AD229" s="100" t="str">
        <f t="shared" si="47"/>
        <v/>
      </c>
      <c r="AE229" s="100" t="str">
        <f t="shared" si="48"/>
        <v/>
      </c>
      <c r="BN229" s="73" t="str">
        <f t="shared" si="49"/>
        <v/>
      </c>
      <c r="BO229" s="73" t="str">
        <f t="shared" si="50"/>
        <v/>
      </c>
      <c r="BP229" s="73" t="str">
        <f t="shared" si="51"/>
        <v/>
      </c>
      <c r="BQ229" s="73" t="str">
        <f t="shared" si="52"/>
        <v/>
      </c>
      <c r="BT229" s="73" t="str">
        <f t="shared" si="53"/>
        <v/>
      </c>
      <c r="CX229" s="42" t="str">
        <f t="shared" si="56"/>
        <v/>
      </c>
    </row>
    <row r="230" spans="1:102" ht="20.100000000000001" customHeight="1" x14ac:dyDescent="0.3">
      <c r="A230" s="90">
        <f>ROW()</f>
        <v>230</v>
      </c>
      <c r="B230" s="139" t="str">
        <f t="shared" si="54"/>
        <v/>
      </c>
      <c r="C230" s="139" t="str">
        <f t="shared" si="43"/>
        <v/>
      </c>
      <c r="D230" s="139" t="str">
        <f>IF(C230="","",COUNTIFS(C$11:C230,"&gt;0"))</f>
        <v/>
      </c>
      <c r="E230" s="57"/>
      <c r="F230" s="58"/>
      <c r="G230" s="58"/>
      <c r="H230" s="57"/>
      <c r="I230" s="180"/>
      <c r="J230" s="68"/>
      <c r="K230" s="277"/>
      <c r="L230" s="275">
        <v>0</v>
      </c>
      <c r="M230" s="183" t="str">
        <f>IFERROR(VLOOKUP(J230,Lists!J$4:K$723,2,FALSE),"")</f>
        <v/>
      </c>
      <c r="N230" s="70" t="str">
        <f>IFERROR(VLOOKUP(J230,Lists!J$4:L$723,3,FALSE),"")</f>
        <v/>
      </c>
      <c r="O230" s="71" t="str">
        <f t="shared" si="55"/>
        <v/>
      </c>
      <c r="P230" s="66"/>
      <c r="Q230" s="181"/>
      <c r="R230" s="94"/>
      <c r="S230" s="102"/>
      <c r="T230" s="103"/>
      <c r="U230" s="94"/>
      <c r="V230" s="104"/>
      <c r="W230" s="114"/>
      <c r="X230" s="85" t="str">
        <f>IFERROR(VLOOKUP(I230,Lists!A$4:B$11,2,FALSE),"")</f>
        <v/>
      </c>
      <c r="Y230" s="85" t="str">
        <f>IFERROR(VLOOKUP(#REF!,Lists!A$12:B$45,2,FALSE),"")</f>
        <v/>
      </c>
      <c r="Z230" s="90" t="str">
        <f t="shared" si="44"/>
        <v/>
      </c>
      <c r="AA230" s="100" t="str">
        <f t="shared" si="45"/>
        <v/>
      </c>
      <c r="AB230" s="100" t="str">
        <f>IF(L230&lt;&gt;0,IF(R230="Yes",IF(#REF!="","P",""),""),"")</f>
        <v/>
      </c>
      <c r="AC230" s="100" t="str">
        <f t="shared" si="46"/>
        <v/>
      </c>
      <c r="AD230" s="100" t="str">
        <f t="shared" si="47"/>
        <v/>
      </c>
      <c r="AE230" s="100" t="str">
        <f t="shared" si="48"/>
        <v/>
      </c>
      <c r="BN230" s="73" t="str">
        <f t="shared" si="49"/>
        <v/>
      </c>
      <c r="BO230" s="73" t="str">
        <f t="shared" si="50"/>
        <v/>
      </c>
      <c r="BP230" s="73" t="str">
        <f t="shared" si="51"/>
        <v/>
      </c>
      <c r="BQ230" s="73" t="str">
        <f t="shared" si="52"/>
        <v/>
      </c>
      <c r="BT230" s="73" t="str">
        <f t="shared" si="53"/>
        <v/>
      </c>
      <c r="CX230" s="42" t="str">
        <f t="shared" si="56"/>
        <v/>
      </c>
    </row>
    <row r="231" spans="1:102" ht="20.100000000000001" customHeight="1" x14ac:dyDescent="0.3">
      <c r="A231" s="90">
        <f>ROW()</f>
        <v>231</v>
      </c>
      <c r="B231" s="139" t="str">
        <f t="shared" si="54"/>
        <v/>
      </c>
      <c r="C231" s="139" t="str">
        <f t="shared" si="43"/>
        <v/>
      </c>
      <c r="D231" s="139" t="str">
        <f>IF(C231="","",COUNTIFS(C$11:C231,"&gt;0"))</f>
        <v/>
      </c>
      <c r="E231" s="57"/>
      <c r="F231" s="58"/>
      <c r="G231" s="58"/>
      <c r="H231" s="57"/>
      <c r="I231" s="180"/>
      <c r="J231" s="68"/>
      <c r="K231" s="277"/>
      <c r="L231" s="275">
        <v>0</v>
      </c>
      <c r="M231" s="183" t="str">
        <f>IFERROR(VLOOKUP(J231,Lists!J$4:K$723,2,FALSE),"")</f>
        <v/>
      </c>
      <c r="N231" s="70" t="str">
        <f>IFERROR(VLOOKUP(J231,Lists!J$4:L$723,3,FALSE),"")</f>
        <v/>
      </c>
      <c r="O231" s="71" t="str">
        <f t="shared" si="55"/>
        <v/>
      </c>
      <c r="P231" s="66"/>
      <c r="Q231" s="181"/>
      <c r="R231" s="94"/>
      <c r="S231" s="102"/>
      <c r="T231" s="103"/>
      <c r="U231" s="94"/>
      <c r="V231" s="104"/>
      <c r="W231" s="114"/>
      <c r="X231" s="85" t="str">
        <f>IFERROR(VLOOKUP(I231,Lists!A$4:B$11,2,FALSE),"")</f>
        <v/>
      </c>
      <c r="Y231" s="85" t="str">
        <f>IFERROR(VLOOKUP(#REF!,Lists!A$12:B$45,2,FALSE),"")</f>
        <v/>
      </c>
      <c r="Z231" s="90" t="str">
        <f t="shared" si="44"/>
        <v/>
      </c>
      <c r="AA231" s="100" t="str">
        <f t="shared" si="45"/>
        <v/>
      </c>
      <c r="AB231" s="100" t="str">
        <f>IF(L231&lt;&gt;0,IF(R231="Yes",IF(#REF!="","P",""),""),"")</f>
        <v/>
      </c>
      <c r="AC231" s="100" t="str">
        <f t="shared" si="46"/>
        <v/>
      </c>
      <c r="AD231" s="100" t="str">
        <f t="shared" si="47"/>
        <v/>
      </c>
      <c r="AE231" s="100" t="str">
        <f t="shared" si="48"/>
        <v/>
      </c>
      <c r="BN231" s="73" t="str">
        <f t="shared" si="49"/>
        <v/>
      </c>
      <c r="BO231" s="73" t="str">
        <f t="shared" si="50"/>
        <v/>
      </c>
      <c r="BP231" s="73" t="str">
        <f t="shared" si="51"/>
        <v/>
      </c>
      <c r="BQ231" s="73" t="str">
        <f t="shared" si="52"/>
        <v/>
      </c>
      <c r="BT231" s="73" t="str">
        <f t="shared" si="53"/>
        <v/>
      </c>
      <c r="CX231" s="42" t="str">
        <f t="shared" si="56"/>
        <v/>
      </c>
    </row>
    <row r="232" spans="1:102" ht="20.100000000000001" customHeight="1" x14ac:dyDescent="0.3">
      <c r="A232" s="90">
        <f>ROW()</f>
        <v>232</v>
      </c>
      <c r="B232" s="139" t="str">
        <f t="shared" si="54"/>
        <v/>
      </c>
      <c r="C232" s="139" t="str">
        <f t="shared" si="43"/>
        <v/>
      </c>
      <c r="D232" s="139" t="str">
        <f>IF(C232="","",COUNTIFS(C$11:C232,"&gt;0"))</f>
        <v/>
      </c>
      <c r="E232" s="57"/>
      <c r="F232" s="58"/>
      <c r="G232" s="58"/>
      <c r="H232" s="57"/>
      <c r="I232" s="180"/>
      <c r="J232" s="68"/>
      <c r="K232" s="277"/>
      <c r="L232" s="275">
        <v>0</v>
      </c>
      <c r="M232" s="183" t="str">
        <f>IFERROR(VLOOKUP(J232,Lists!J$4:K$723,2,FALSE),"")</f>
        <v/>
      </c>
      <c r="N232" s="70" t="str">
        <f>IFERROR(VLOOKUP(J232,Lists!J$4:L$723,3,FALSE),"")</f>
        <v/>
      </c>
      <c r="O232" s="71" t="str">
        <f t="shared" si="55"/>
        <v/>
      </c>
      <c r="P232" s="66"/>
      <c r="Q232" s="181"/>
      <c r="R232" s="94"/>
      <c r="S232" s="102"/>
      <c r="T232" s="103"/>
      <c r="U232" s="94"/>
      <c r="V232" s="104"/>
      <c r="W232" s="114"/>
      <c r="X232" s="85" t="str">
        <f>IFERROR(VLOOKUP(I232,Lists!A$4:B$11,2,FALSE),"")</f>
        <v/>
      </c>
      <c r="Y232" s="85" t="str">
        <f>IFERROR(VLOOKUP(#REF!,Lists!A$12:B$45,2,FALSE),"")</f>
        <v/>
      </c>
      <c r="Z232" s="90" t="str">
        <f t="shared" si="44"/>
        <v/>
      </c>
      <c r="AA232" s="100" t="str">
        <f t="shared" si="45"/>
        <v/>
      </c>
      <c r="AB232" s="100" t="str">
        <f>IF(L232&lt;&gt;0,IF(R232="Yes",IF(#REF!="","P",""),""),"")</f>
        <v/>
      </c>
      <c r="AC232" s="100" t="str">
        <f t="shared" si="46"/>
        <v/>
      </c>
      <c r="AD232" s="100" t="str">
        <f t="shared" si="47"/>
        <v/>
      </c>
      <c r="AE232" s="100" t="str">
        <f t="shared" si="48"/>
        <v/>
      </c>
      <c r="BN232" s="73" t="str">
        <f t="shared" si="49"/>
        <v/>
      </c>
      <c r="BO232" s="73" t="str">
        <f t="shared" si="50"/>
        <v/>
      </c>
      <c r="BP232" s="73" t="str">
        <f t="shared" si="51"/>
        <v/>
      </c>
      <c r="BQ232" s="73" t="str">
        <f t="shared" si="52"/>
        <v/>
      </c>
      <c r="BT232" s="73" t="str">
        <f t="shared" si="53"/>
        <v/>
      </c>
      <c r="CX232" s="42" t="str">
        <f t="shared" si="56"/>
        <v/>
      </c>
    </row>
    <row r="233" spans="1:102" ht="20.100000000000001" customHeight="1" x14ac:dyDescent="0.3">
      <c r="A233" s="90">
        <f>ROW()</f>
        <v>233</v>
      </c>
      <c r="B233" s="139" t="str">
        <f t="shared" si="54"/>
        <v/>
      </c>
      <c r="C233" s="139" t="str">
        <f t="shared" si="43"/>
        <v/>
      </c>
      <c r="D233" s="139" t="str">
        <f>IF(C233="","",COUNTIFS(C$11:C233,"&gt;0"))</f>
        <v/>
      </c>
      <c r="E233" s="57"/>
      <c r="F233" s="58"/>
      <c r="G233" s="58"/>
      <c r="H233" s="57"/>
      <c r="I233" s="180"/>
      <c r="J233" s="68"/>
      <c r="K233" s="277"/>
      <c r="L233" s="275">
        <v>0</v>
      </c>
      <c r="M233" s="183" t="str">
        <f>IFERROR(VLOOKUP(J233,Lists!J$4:K$723,2,FALSE),"")</f>
        <v/>
      </c>
      <c r="N233" s="70" t="str">
        <f>IFERROR(VLOOKUP(J233,Lists!J$4:L$723,3,FALSE),"")</f>
        <v/>
      </c>
      <c r="O233" s="71" t="str">
        <f t="shared" si="55"/>
        <v/>
      </c>
      <c r="P233" s="66"/>
      <c r="Q233" s="181"/>
      <c r="R233" s="94"/>
      <c r="S233" s="102"/>
      <c r="T233" s="103"/>
      <c r="U233" s="94"/>
      <c r="V233" s="104"/>
      <c r="W233" s="114"/>
      <c r="X233" s="85" t="str">
        <f>IFERROR(VLOOKUP(I233,Lists!A$4:B$11,2,FALSE),"")</f>
        <v/>
      </c>
      <c r="Y233" s="85" t="str">
        <f>IFERROR(VLOOKUP(#REF!,Lists!A$12:B$45,2,FALSE),"")</f>
        <v/>
      </c>
      <c r="Z233" s="90" t="str">
        <f t="shared" si="44"/>
        <v/>
      </c>
      <c r="AA233" s="100" t="str">
        <f t="shared" si="45"/>
        <v/>
      </c>
      <c r="AB233" s="100" t="str">
        <f>IF(L233&lt;&gt;0,IF(R233="Yes",IF(#REF!="","P",""),""),"")</f>
        <v/>
      </c>
      <c r="AC233" s="100" t="str">
        <f t="shared" si="46"/>
        <v/>
      </c>
      <c r="AD233" s="100" t="str">
        <f t="shared" si="47"/>
        <v/>
      </c>
      <c r="AE233" s="100" t="str">
        <f t="shared" si="48"/>
        <v/>
      </c>
      <c r="BN233" s="73" t="str">
        <f t="shared" si="49"/>
        <v/>
      </c>
      <c r="BO233" s="73" t="str">
        <f t="shared" si="50"/>
        <v/>
      </c>
      <c r="BP233" s="73" t="str">
        <f t="shared" si="51"/>
        <v/>
      </c>
      <c r="BQ233" s="73" t="str">
        <f t="shared" si="52"/>
        <v/>
      </c>
      <c r="BT233" s="73" t="str">
        <f t="shared" si="53"/>
        <v/>
      </c>
      <c r="CX233" s="42" t="str">
        <f t="shared" si="56"/>
        <v/>
      </c>
    </row>
    <row r="234" spans="1:102" ht="20.100000000000001" customHeight="1" x14ac:dyDescent="0.3">
      <c r="A234" s="90">
        <f>ROW()</f>
        <v>234</v>
      </c>
      <c r="B234" s="139" t="str">
        <f t="shared" si="54"/>
        <v/>
      </c>
      <c r="C234" s="139" t="str">
        <f t="shared" si="43"/>
        <v/>
      </c>
      <c r="D234" s="139" t="str">
        <f>IF(C234="","",COUNTIFS(C$11:C234,"&gt;0"))</f>
        <v/>
      </c>
      <c r="E234" s="57"/>
      <c r="F234" s="58"/>
      <c r="G234" s="58"/>
      <c r="H234" s="57"/>
      <c r="I234" s="180"/>
      <c r="J234" s="68"/>
      <c r="K234" s="277"/>
      <c r="L234" s="275">
        <v>0</v>
      </c>
      <c r="M234" s="183" t="str">
        <f>IFERROR(VLOOKUP(J234,Lists!J$4:K$723,2,FALSE),"")</f>
        <v/>
      </c>
      <c r="N234" s="70" t="str">
        <f>IFERROR(VLOOKUP(J234,Lists!J$4:L$723,3,FALSE),"")</f>
        <v/>
      </c>
      <c r="O234" s="71" t="str">
        <f t="shared" si="55"/>
        <v/>
      </c>
      <c r="P234" s="66"/>
      <c r="Q234" s="181"/>
      <c r="R234" s="94"/>
      <c r="S234" s="102"/>
      <c r="T234" s="103"/>
      <c r="U234" s="94"/>
      <c r="V234" s="104"/>
      <c r="W234" s="114"/>
      <c r="X234" s="85" t="str">
        <f>IFERROR(VLOOKUP(I234,Lists!A$4:B$11,2,FALSE),"")</f>
        <v/>
      </c>
      <c r="Y234" s="85" t="str">
        <f>IFERROR(VLOOKUP(#REF!,Lists!A$12:B$45,2,FALSE),"")</f>
        <v/>
      </c>
      <c r="Z234" s="90" t="str">
        <f t="shared" si="44"/>
        <v/>
      </c>
      <c r="AA234" s="100" t="str">
        <f t="shared" si="45"/>
        <v/>
      </c>
      <c r="AB234" s="100" t="str">
        <f>IF(L234&lt;&gt;0,IF(R234="Yes",IF(#REF!="","P",""),""),"")</f>
        <v/>
      </c>
      <c r="AC234" s="100" t="str">
        <f t="shared" si="46"/>
        <v/>
      </c>
      <c r="AD234" s="100" t="str">
        <f t="shared" si="47"/>
        <v/>
      </c>
      <c r="AE234" s="100" t="str">
        <f t="shared" si="48"/>
        <v/>
      </c>
      <c r="BN234" s="73" t="str">
        <f t="shared" si="49"/>
        <v/>
      </c>
      <c r="BO234" s="73" t="str">
        <f t="shared" si="50"/>
        <v/>
      </c>
      <c r="BP234" s="73" t="str">
        <f t="shared" si="51"/>
        <v/>
      </c>
      <c r="BQ234" s="73" t="str">
        <f t="shared" si="52"/>
        <v/>
      </c>
      <c r="BT234" s="73" t="str">
        <f t="shared" si="53"/>
        <v/>
      </c>
      <c r="CX234" s="42" t="str">
        <f t="shared" si="56"/>
        <v/>
      </c>
    </row>
    <row r="235" spans="1:102" ht="20.100000000000001" customHeight="1" x14ac:dyDescent="0.3">
      <c r="A235" s="90">
        <f>ROW()</f>
        <v>235</v>
      </c>
      <c r="B235" s="139" t="str">
        <f t="shared" si="54"/>
        <v/>
      </c>
      <c r="C235" s="139" t="str">
        <f t="shared" si="43"/>
        <v/>
      </c>
      <c r="D235" s="139" t="str">
        <f>IF(C235="","",COUNTIFS(C$11:C235,"&gt;0"))</f>
        <v/>
      </c>
      <c r="E235" s="57"/>
      <c r="F235" s="58"/>
      <c r="G235" s="58"/>
      <c r="H235" s="57"/>
      <c r="I235" s="180"/>
      <c r="J235" s="68"/>
      <c r="K235" s="277"/>
      <c r="L235" s="275">
        <v>0</v>
      </c>
      <c r="M235" s="183" t="str">
        <f>IFERROR(VLOOKUP(J235,Lists!J$4:K$723,2,FALSE),"")</f>
        <v/>
      </c>
      <c r="N235" s="70" t="str">
        <f>IFERROR(VLOOKUP(J235,Lists!J$4:L$723,3,FALSE),"")</f>
        <v/>
      </c>
      <c r="O235" s="71" t="str">
        <f t="shared" si="55"/>
        <v/>
      </c>
      <c r="P235" s="66"/>
      <c r="Q235" s="181"/>
      <c r="R235" s="94"/>
      <c r="S235" s="102"/>
      <c r="T235" s="103"/>
      <c r="U235" s="94"/>
      <c r="V235" s="104"/>
      <c r="W235" s="114"/>
      <c r="X235" s="85" t="str">
        <f>IFERROR(VLOOKUP(I235,Lists!A$4:B$11,2,FALSE),"")</f>
        <v/>
      </c>
      <c r="Y235" s="85" t="str">
        <f>IFERROR(VLOOKUP(#REF!,Lists!A$12:B$45,2,FALSE),"")</f>
        <v/>
      </c>
      <c r="Z235" s="90" t="str">
        <f t="shared" si="44"/>
        <v/>
      </c>
      <c r="AA235" s="100" t="str">
        <f t="shared" si="45"/>
        <v/>
      </c>
      <c r="AB235" s="100" t="str">
        <f>IF(L235&lt;&gt;0,IF(R235="Yes",IF(#REF!="","P",""),""),"")</f>
        <v/>
      </c>
      <c r="AC235" s="100" t="str">
        <f t="shared" si="46"/>
        <v/>
      </c>
      <c r="AD235" s="100" t="str">
        <f t="shared" si="47"/>
        <v/>
      </c>
      <c r="AE235" s="100" t="str">
        <f t="shared" si="48"/>
        <v/>
      </c>
      <c r="BN235" s="73" t="str">
        <f t="shared" si="49"/>
        <v/>
      </c>
      <c r="BO235" s="73" t="str">
        <f t="shared" si="50"/>
        <v/>
      </c>
      <c r="BP235" s="73" t="str">
        <f t="shared" si="51"/>
        <v/>
      </c>
      <c r="BQ235" s="73" t="str">
        <f t="shared" si="52"/>
        <v/>
      </c>
      <c r="BT235" s="73" t="str">
        <f t="shared" si="53"/>
        <v/>
      </c>
      <c r="CX235" s="42" t="str">
        <f t="shared" si="56"/>
        <v/>
      </c>
    </row>
    <row r="236" spans="1:102" ht="20.100000000000001" customHeight="1" x14ac:dyDescent="0.3">
      <c r="A236" s="90">
        <f>ROW()</f>
        <v>236</v>
      </c>
      <c r="B236" s="139" t="str">
        <f t="shared" si="54"/>
        <v/>
      </c>
      <c r="C236" s="139" t="str">
        <f t="shared" si="43"/>
        <v/>
      </c>
      <c r="D236" s="139" t="str">
        <f>IF(C236="","",COUNTIFS(C$11:C236,"&gt;0"))</f>
        <v/>
      </c>
      <c r="E236" s="57"/>
      <c r="F236" s="58"/>
      <c r="G236" s="58"/>
      <c r="H236" s="57"/>
      <c r="I236" s="180"/>
      <c r="J236" s="68"/>
      <c r="K236" s="277"/>
      <c r="L236" s="275">
        <v>0</v>
      </c>
      <c r="M236" s="183" t="str">
        <f>IFERROR(VLOOKUP(J236,Lists!J$4:K$723,2,FALSE),"")</f>
        <v/>
      </c>
      <c r="N236" s="70" t="str">
        <f>IFERROR(VLOOKUP(J236,Lists!J$4:L$723,3,FALSE),"")</f>
        <v/>
      </c>
      <c r="O236" s="71" t="str">
        <f t="shared" si="55"/>
        <v/>
      </c>
      <c r="P236" s="66"/>
      <c r="Q236" s="181"/>
      <c r="R236" s="94"/>
      <c r="S236" s="102"/>
      <c r="T236" s="103"/>
      <c r="U236" s="94"/>
      <c r="V236" s="104"/>
      <c r="W236" s="114"/>
      <c r="X236" s="85" t="str">
        <f>IFERROR(VLOOKUP(I236,Lists!A$4:B$11,2,FALSE),"")</f>
        <v/>
      </c>
      <c r="Y236" s="85" t="str">
        <f>IFERROR(VLOOKUP(#REF!,Lists!A$12:B$45,2,FALSE),"")</f>
        <v/>
      </c>
      <c r="Z236" s="90" t="str">
        <f t="shared" si="44"/>
        <v/>
      </c>
      <c r="AA236" s="100" t="str">
        <f t="shared" si="45"/>
        <v/>
      </c>
      <c r="AB236" s="100" t="str">
        <f>IF(L236&lt;&gt;0,IF(R236="Yes",IF(#REF!="","P",""),""),"")</f>
        <v/>
      </c>
      <c r="AC236" s="100" t="str">
        <f t="shared" si="46"/>
        <v/>
      </c>
      <c r="AD236" s="100" t="str">
        <f t="shared" si="47"/>
        <v/>
      </c>
      <c r="AE236" s="100" t="str">
        <f t="shared" si="48"/>
        <v/>
      </c>
      <c r="BN236" s="73" t="str">
        <f t="shared" si="49"/>
        <v/>
      </c>
      <c r="BO236" s="73" t="str">
        <f t="shared" si="50"/>
        <v/>
      </c>
      <c r="BP236" s="73" t="str">
        <f t="shared" si="51"/>
        <v/>
      </c>
      <c r="BQ236" s="73" t="str">
        <f t="shared" si="52"/>
        <v/>
      </c>
      <c r="BT236" s="73" t="str">
        <f t="shared" si="53"/>
        <v/>
      </c>
      <c r="CX236" s="42" t="str">
        <f t="shared" si="56"/>
        <v/>
      </c>
    </row>
    <row r="237" spans="1:102" ht="20.100000000000001" customHeight="1" x14ac:dyDescent="0.3">
      <c r="A237" s="90">
        <f>ROW()</f>
        <v>237</v>
      </c>
      <c r="B237" s="139" t="str">
        <f t="shared" si="54"/>
        <v/>
      </c>
      <c r="C237" s="139" t="str">
        <f t="shared" si="43"/>
        <v/>
      </c>
      <c r="D237" s="139" t="str">
        <f>IF(C237="","",COUNTIFS(C$11:C237,"&gt;0"))</f>
        <v/>
      </c>
      <c r="E237" s="57"/>
      <c r="F237" s="58"/>
      <c r="G237" s="58"/>
      <c r="H237" s="57"/>
      <c r="I237" s="180"/>
      <c r="J237" s="68"/>
      <c r="K237" s="277"/>
      <c r="L237" s="275">
        <v>0</v>
      </c>
      <c r="M237" s="183" t="str">
        <f>IFERROR(VLOOKUP(J237,Lists!J$4:K$723,2,FALSE),"")</f>
        <v/>
      </c>
      <c r="N237" s="70" t="str">
        <f>IFERROR(VLOOKUP(J237,Lists!J$4:L$723,3,FALSE),"")</f>
        <v/>
      </c>
      <c r="O237" s="71" t="str">
        <f t="shared" si="55"/>
        <v/>
      </c>
      <c r="P237" s="66"/>
      <c r="Q237" s="181"/>
      <c r="R237" s="94"/>
      <c r="S237" s="102"/>
      <c r="T237" s="103"/>
      <c r="U237" s="94"/>
      <c r="V237" s="104"/>
      <c r="W237" s="114"/>
      <c r="X237" s="85" t="str">
        <f>IFERROR(VLOOKUP(I237,Lists!A$4:B$11,2,FALSE),"")</f>
        <v/>
      </c>
      <c r="Y237" s="85" t="str">
        <f>IFERROR(VLOOKUP(#REF!,Lists!A$12:B$45,2,FALSE),"")</f>
        <v/>
      </c>
      <c r="Z237" s="90" t="str">
        <f t="shared" si="44"/>
        <v/>
      </c>
      <c r="AA237" s="100" t="str">
        <f t="shared" si="45"/>
        <v/>
      </c>
      <c r="AB237" s="100" t="str">
        <f>IF(L237&lt;&gt;0,IF(R237="Yes",IF(#REF!="","P",""),""),"")</f>
        <v/>
      </c>
      <c r="AC237" s="100" t="str">
        <f t="shared" si="46"/>
        <v/>
      </c>
      <c r="AD237" s="100" t="str">
        <f t="shared" si="47"/>
        <v/>
      </c>
      <c r="AE237" s="100" t="str">
        <f t="shared" si="48"/>
        <v/>
      </c>
      <c r="BN237" s="73" t="str">
        <f t="shared" si="49"/>
        <v/>
      </c>
      <c r="BO237" s="73" t="str">
        <f t="shared" si="50"/>
        <v/>
      </c>
      <c r="BP237" s="73" t="str">
        <f t="shared" si="51"/>
        <v/>
      </c>
      <c r="BQ237" s="73" t="str">
        <f t="shared" si="52"/>
        <v/>
      </c>
      <c r="BT237" s="73" t="str">
        <f t="shared" si="53"/>
        <v/>
      </c>
      <c r="CX237" s="42" t="str">
        <f t="shared" si="56"/>
        <v/>
      </c>
    </row>
    <row r="238" spans="1:102" ht="20.100000000000001" customHeight="1" x14ac:dyDescent="0.3">
      <c r="A238" s="90">
        <f>ROW()</f>
        <v>238</v>
      </c>
      <c r="B238" s="139" t="str">
        <f t="shared" si="54"/>
        <v/>
      </c>
      <c r="C238" s="139" t="str">
        <f t="shared" si="43"/>
        <v/>
      </c>
      <c r="D238" s="139" t="str">
        <f>IF(C238="","",COUNTIFS(C$11:C238,"&gt;0"))</f>
        <v/>
      </c>
      <c r="E238" s="57"/>
      <c r="F238" s="58"/>
      <c r="G238" s="58"/>
      <c r="H238" s="57"/>
      <c r="I238" s="180"/>
      <c r="J238" s="68"/>
      <c r="K238" s="277"/>
      <c r="L238" s="275">
        <v>0</v>
      </c>
      <c r="M238" s="183" t="str">
        <f>IFERROR(VLOOKUP(J238,Lists!J$4:K$723,2,FALSE),"")</f>
        <v/>
      </c>
      <c r="N238" s="70" t="str">
        <f>IFERROR(VLOOKUP(J238,Lists!J$4:L$723,3,FALSE),"")</f>
        <v/>
      </c>
      <c r="O238" s="71" t="str">
        <f t="shared" si="55"/>
        <v/>
      </c>
      <c r="P238" s="66"/>
      <c r="Q238" s="181"/>
      <c r="R238" s="94"/>
      <c r="S238" s="102"/>
      <c r="T238" s="103"/>
      <c r="U238" s="94"/>
      <c r="V238" s="104"/>
      <c r="W238" s="114"/>
      <c r="X238" s="85" t="str">
        <f>IFERROR(VLOOKUP(I238,Lists!A$4:B$11,2,FALSE),"")</f>
        <v/>
      </c>
      <c r="Y238" s="85" t="str">
        <f>IFERROR(VLOOKUP(#REF!,Lists!A$12:B$45,2,FALSE),"")</f>
        <v/>
      </c>
      <c r="Z238" s="90" t="str">
        <f t="shared" si="44"/>
        <v/>
      </c>
      <c r="AA238" s="100" t="str">
        <f t="shared" si="45"/>
        <v/>
      </c>
      <c r="AB238" s="100" t="str">
        <f>IF(L238&lt;&gt;0,IF(R238="Yes",IF(#REF!="","P",""),""),"")</f>
        <v/>
      </c>
      <c r="AC238" s="100" t="str">
        <f t="shared" si="46"/>
        <v/>
      </c>
      <c r="AD238" s="100" t="str">
        <f t="shared" si="47"/>
        <v/>
      </c>
      <c r="AE238" s="100" t="str">
        <f t="shared" si="48"/>
        <v/>
      </c>
      <c r="BN238" s="73" t="str">
        <f t="shared" si="49"/>
        <v/>
      </c>
      <c r="BO238" s="73" t="str">
        <f t="shared" si="50"/>
        <v/>
      </c>
      <c r="BP238" s="73" t="str">
        <f t="shared" si="51"/>
        <v/>
      </c>
      <c r="BQ238" s="73" t="str">
        <f t="shared" si="52"/>
        <v/>
      </c>
      <c r="BT238" s="73" t="str">
        <f t="shared" si="53"/>
        <v/>
      </c>
      <c r="CX238" s="42" t="str">
        <f t="shared" si="56"/>
        <v/>
      </c>
    </row>
    <row r="239" spans="1:102" ht="20.100000000000001" customHeight="1" x14ac:dyDescent="0.3">
      <c r="A239" s="90">
        <f>ROW()</f>
        <v>239</v>
      </c>
      <c r="B239" s="139" t="str">
        <f t="shared" si="54"/>
        <v/>
      </c>
      <c r="C239" s="139" t="str">
        <f t="shared" si="43"/>
        <v/>
      </c>
      <c r="D239" s="139" t="str">
        <f>IF(C239="","",COUNTIFS(C$11:C239,"&gt;0"))</f>
        <v/>
      </c>
      <c r="E239" s="57"/>
      <c r="F239" s="58"/>
      <c r="G239" s="58"/>
      <c r="H239" s="57"/>
      <c r="I239" s="180"/>
      <c r="J239" s="68"/>
      <c r="K239" s="277"/>
      <c r="L239" s="275">
        <v>0</v>
      </c>
      <c r="M239" s="183" t="str">
        <f>IFERROR(VLOOKUP(J239,Lists!J$4:K$723,2,FALSE),"")</f>
        <v/>
      </c>
      <c r="N239" s="70" t="str">
        <f>IFERROR(VLOOKUP(J239,Lists!J$4:L$723,3,FALSE),"")</f>
        <v/>
      </c>
      <c r="O239" s="71" t="str">
        <f t="shared" si="55"/>
        <v/>
      </c>
      <c r="P239" s="66"/>
      <c r="Q239" s="181"/>
      <c r="R239" s="94"/>
      <c r="S239" s="102"/>
      <c r="T239" s="103"/>
      <c r="U239" s="94"/>
      <c r="V239" s="104"/>
      <c r="W239" s="114"/>
      <c r="X239" s="85" t="str">
        <f>IFERROR(VLOOKUP(I239,Lists!A$4:B$11,2,FALSE),"")</f>
        <v/>
      </c>
      <c r="Y239" s="85" t="str">
        <f>IFERROR(VLOOKUP(#REF!,Lists!A$12:B$45,2,FALSE),"")</f>
        <v/>
      </c>
      <c r="Z239" s="90" t="str">
        <f t="shared" si="44"/>
        <v/>
      </c>
      <c r="AA239" s="100" t="str">
        <f t="shared" si="45"/>
        <v/>
      </c>
      <c r="AB239" s="100" t="str">
        <f>IF(L239&lt;&gt;0,IF(R239="Yes",IF(#REF!="","P",""),""),"")</f>
        <v/>
      </c>
      <c r="AC239" s="100" t="str">
        <f t="shared" si="46"/>
        <v/>
      </c>
      <c r="AD239" s="100" t="str">
        <f t="shared" si="47"/>
        <v/>
      </c>
      <c r="AE239" s="100" t="str">
        <f t="shared" si="48"/>
        <v/>
      </c>
      <c r="BN239" s="73" t="str">
        <f t="shared" si="49"/>
        <v/>
      </c>
      <c r="BO239" s="73" t="str">
        <f t="shared" si="50"/>
        <v/>
      </c>
      <c r="BP239" s="73" t="str">
        <f t="shared" si="51"/>
        <v/>
      </c>
      <c r="BQ239" s="73" t="str">
        <f t="shared" si="52"/>
        <v/>
      </c>
      <c r="BT239" s="73" t="str">
        <f t="shared" si="53"/>
        <v/>
      </c>
      <c r="CX239" s="42" t="str">
        <f t="shared" si="56"/>
        <v/>
      </c>
    </row>
    <row r="240" spans="1:102" ht="20.100000000000001" customHeight="1" x14ac:dyDescent="0.3">
      <c r="A240" s="90">
        <f>ROW()</f>
        <v>240</v>
      </c>
      <c r="B240" s="139" t="str">
        <f t="shared" si="54"/>
        <v/>
      </c>
      <c r="C240" s="139" t="str">
        <f t="shared" si="43"/>
        <v/>
      </c>
      <c r="D240" s="139" t="str">
        <f>IF(C240="","",COUNTIFS(C$11:C240,"&gt;0"))</f>
        <v/>
      </c>
      <c r="E240" s="57"/>
      <c r="F240" s="58"/>
      <c r="G240" s="58"/>
      <c r="H240" s="57"/>
      <c r="I240" s="180"/>
      <c r="J240" s="68"/>
      <c r="K240" s="277"/>
      <c r="L240" s="275">
        <v>0</v>
      </c>
      <c r="M240" s="183" t="str">
        <f>IFERROR(VLOOKUP(J240,Lists!J$4:K$723,2,FALSE),"")</f>
        <v/>
      </c>
      <c r="N240" s="70" t="str">
        <f>IFERROR(VLOOKUP(J240,Lists!J$4:L$723,3,FALSE),"")</f>
        <v/>
      </c>
      <c r="O240" s="71" t="str">
        <f t="shared" si="55"/>
        <v/>
      </c>
      <c r="P240" s="66"/>
      <c r="Q240" s="181"/>
      <c r="R240" s="94"/>
      <c r="S240" s="102"/>
      <c r="T240" s="103"/>
      <c r="U240" s="94"/>
      <c r="V240" s="104"/>
      <c r="W240" s="114"/>
      <c r="X240" s="85" t="str">
        <f>IFERROR(VLOOKUP(I240,Lists!A$4:B$11,2,FALSE),"")</f>
        <v/>
      </c>
      <c r="Y240" s="85" t="str">
        <f>IFERROR(VLOOKUP(#REF!,Lists!A$12:B$45,2,FALSE),"")</f>
        <v/>
      </c>
      <c r="Z240" s="90" t="str">
        <f t="shared" si="44"/>
        <v/>
      </c>
      <c r="AA240" s="100" t="str">
        <f t="shared" si="45"/>
        <v/>
      </c>
      <c r="AB240" s="100" t="str">
        <f>IF(L240&lt;&gt;0,IF(R240="Yes",IF(#REF!="","P",""),""),"")</f>
        <v/>
      </c>
      <c r="AC240" s="100" t="str">
        <f t="shared" si="46"/>
        <v/>
      </c>
      <c r="AD240" s="100" t="str">
        <f t="shared" si="47"/>
        <v/>
      </c>
      <c r="AE240" s="100" t="str">
        <f t="shared" si="48"/>
        <v/>
      </c>
      <c r="BN240" s="73" t="str">
        <f t="shared" si="49"/>
        <v/>
      </c>
      <c r="BO240" s="73" t="str">
        <f t="shared" si="50"/>
        <v/>
      </c>
      <c r="BP240" s="73" t="str">
        <f t="shared" si="51"/>
        <v/>
      </c>
      <c r="BQ240" s="73" t="str">
        <f t="shared" si="52"/>
        <v/>
      </c>
      <c r="BT240" s="73" t="str">
        <f t="shared" si="53"/>
        <v/>
      </c>
      <c r="CX240" s="42" t="str">
        <f t="shared" si="56"/>
        <v/>
      </c>
    </row>
    <row r="241" spans="1:102" ht="20.100000000000001" customHeight="1" x14ac:dyDescent="0.3">
      <c r="A241" s="90">
        <f>ROW()</f>
        <v>241</v>
      </c>
      <c r="B241" s="139" t="str">
        <f t="shared" si="54"/>
        <v/>
      </c>
      <c r="C241" s="139" t="str">
        <f t="shared" si="43"/>
        <v/>
      </c>
      <c r="D241" s="139" t="str">
        <f>IF(C241="","",COUNTIFS(C$11:C241,"&gt;0"))</f>
        <v/>
      </c>
      <c r="E241" s="57"/>
      <c r="F241" s="58"/>
      <c r="G241" s="58"/>
      <c r="H241" s="57"/>
      <c r="I241" s="180"/>
      <c r="J241" s="68"/>
      <c r="K241" s="277"/>
      <c r="L241" s="275">
        <v>0</v>
      </c>
      <c r="M241" s="183" t="str">
        <f>IFERROR(VLOOKUP(J241,Lists!J$4:K$723,2,FALSE),"")</f>
        <v/>
      </c>
      <c r="N241" s="70" t="str">
        <f>IFERROR(VLOOKUP(J241,Lists!J$4:L$723,3,FALSE),"")</f>
        <v/>
      </c>
      <c r="O241" s="71" t="str">
        <f t="shared" si="55"/>
        <v/>
      </c>
      <c r="P241" s="66"/>
      <c r="Q241" s="181"/>
      <c r="R241" s="94"/>
      <c r="S241" s="102"/>
      <c r="T241" s="103"/>
      <c r="U241" s="94"/>
      <c r="V241" s="104"/>
      <c r="W241" s="114"/>
      <c r="X241" s="85" t="str">
        <f>IFERROR(VLOOKUP(I241,Lists!A$4:B$11,2,FALSE),"")</f>
        <v/>
      </c>
      <c r="Y241" s="85" t="str">
        <f>IFERROR(VLOOKUP(#REF!,Lists!A$12:B$45,2,FALSE),"")</f>
        <v/>
      </c>
      <c r="Z241" s="90" t="str">
        <f t="shared" si="44"/>
        <v/>
      </c>
      <c r="AA241" s="100" t="str">
        <f t="shared" si="45"/>
        <v/>
      </c>
      <c r="AB241" s="100" t="str">
        <f>IF(L241&lt;&gt;0,IF(R241="Yes",IF(#REF!="","P",""),""),"")</f>
        <v/>
      </c>
      <c r="AC241" s="100" t="str">
        <f t="shared" si="46"/>
        <v/>
      </c>
      <c r="AD241" s="100" t="str">
        <f t="shared" si="47"/>
        <v/>
      </c>
      <c r="AE241" s="100" t="str">
        <f t="shared" si="48"/>
        <v/>
      </c>
      <c r="BN241" s="73" t="str">
        <f t="shared" si="49"/>
        <v/>
      </c>
      <c r="BO241" s="73" t="str">
        <f t="shared" si="50"/>
        <v/>
      </c>
      <c r="BP241" s="73" t="str">
        <f t="shared" si="51"/>
        <v/>
      </c>
      <c r="BQ241" s="73" t="str">
        <f t="shared" si="52"/>
        <v/>
      </c>
      <c r="BT241" s="73" t="str">
        <f t="shared" si="53"/>
        <v/>
      </c>
      <c r="CX241" s="42" t="str">
        <f t="shared" si="56"/>
        <v/>
      </c>
    </row>
    <row r="242" spans="1:102" ht="20.100000000000001" customHeight="1" x14ac:dyDescent="0.3">
      <c r="A242" s="90">
        <f>ROW()</f>
        <v>242</v>
      </c>
      <c r="B242" s="139" t="str">
        <f t="shared" si="54"/>
        <v/>
      </c>
      <c r="C242" s="139" t="str">
        <f t="shared" si="43"/>
        <v/>
      </c>
      <c r="D242" s="139" t="str">
        <f>IF(C242="","",COUNTIFS(C$11:C242,"&gt;0"))</f>
        <v/>
      </c>
      <c r="E242" s="57"/>
      <c r="F242" s="58"/>
      <c r="G242" s="58"/>
      <c r="H242" s="57"/>
      <c r="I242" s="180"/>
      <c r="J242" s="68"/>
      <c r="K242" s="277"/>
      <c r="L242" s="275">
        <v>0</v>
      </c>
      <c r="M242" s="183" t="str">
        <f>IFERROR(VLOOKUP(J242,Lists!J$4:K$723,2,FALSE),"")</f>
        <v/>
      </c>
      <c r="N242" s="70" t="str">
        <f>IFERROR(VLOOKUP(J242,Lists!J$4:L$723,3,FALSE),"")</f>
        <v/>
      </c>
      <c r="O242" s="71" t="str">
        <f t="shared" si="55"/>
        <v/>
      </c>
      <c r="P242" s="66"/>
      <c r="Q242" s="181"/>
      <c r="R242" s="94"/>
      <c r="S242" s="102"/>
      <c r="T242" s="103"/>
      <c r="U242" s="94"/>
      <c r="V242" s="104"/>
      <c r="W242" s="114"/>
      <c r="X242" s="85" t="str">
        <f>IFERROR(VLOOKUP(I242,Lists!A$4:B$11,2,FALSE),"")</f>
        <v/>
      </c>
      <c r="Y242" s="85" t="str">
        <f>IFERROR(VLOOKUP(#REF!,Lists!A$12:B$45,2,FALSE),"")</f>
        <v/>
      </c>
      <c r="Z242" s="90" t="str">
        <f t="shared" si="44"/>
        <v/>
      </c>
      <c r="AA242" s="100" t="str">
        <f t="shared" si="45"/>
        <v/>
      </c>
      <c r="AB242" s="100" t="str">
        <f>IF(L242&lt;&gt;0,IF(R242="Yes",IF(#REF!="","P",""),""),"")</f>
        <v/>
      </c>
      <c r="AC242" s="100" t="str">
        <f t="shared" si="46"/>
        <v/>
      </c>
      <c r="AD242" s="100" t="str">
        <f t="shared" si="47"/>
        <v/>
      </c>
      <c r="AE242" s="100" t="str">
        <f t="shared" si="48"/>
        <v/>
      </c>
      <c r="BN242" s="73" t="str">
        <f t="shared" si="49"/>
        <v/>
      </c>
      <c r="BO242" s="73" t="str">
        <f t="shared" si="50"/>
        <v/>
      </c>
      <c r="BP242" s="73" t="str">
        <f t="shared" si="51"/>
        <v/>
      </c>
      <c r="BQ242" s="73" t="str">
        <f t="shared" si="52"/>
        <v/>
      </c>
      <c r="BT242" s="73" t="str">
        <f t="shared" si="53"/>
        <v/>
      </c>
      <c r="CX242" s="42" t="str">
        <f t="shared" si="56"/>
        <v/>
      </c>
    </row>
    <row r="243" spans="1:102" ht="20.100000000000001" customHeight="1" x14ac:dyDescent="0.3">
      <c r="A243" s="90">
        <f>ROW()</f>
        <v>243</v>
      </c>
      <c r="B243" s="139" t="str">
        <f t="shared" si="54"/>
        <v/>
      </c>
      <c r="C243" s="139" t="str">
        <f t="shared" si="43"/>
        <v/>
      </c>
      <c r="D243" s="139" t="str">
        <f>IF(C243="","",COUNTIFS(C$11:C243,"&gt;0"))</f>
        <v/>
      </c>
      <c r="E243" s="57"/>
      <c r="F243" s="58"/>
      <c r="G243" s="58"/>
      <c r="H243" s="57"/>
      <c r="I243" s="180"/>
      <c r="J243" s="68"/>
      <c r="K243" s="277"/>
      <c r="L243" s="275">
        <v>0</v>
      </c>
      <c r="M243" s="183" t="str">
        <f>IFERROR(VLOOKUP(J243,Lists!J$4:K$723,2,FALSE),"")</f>
        <v/>
      </c>
      <c r="N243" s="70" t="str">
        <f>IFERROR(VLOOKUP(J243,Lists!J$4:L$723,3,FALSE),"")</f>
        <v/>
      </c>
      <c r="O243" s="71" t="str">
        <f t="shared" si="55"/>
        <v/>
      </c>
      <c r="P243" s="66"/>
      <c r="Q243" s="181"/>
      <c r="R243" s="94"/>
      <c r="S243" s="102"/>
      <c r="T243" s="103"/>
      <c r="U243" s="94"/>
      <c r="V243" s="104"/>
      <c r="W243" s="114"/>
      <c r="X243" s="85" t="str">
        <f>IFERROR(VLOOKUP(I243,Lists!A$4:B$11,2,FALSE),"")</f>
        <v/>
      </c>
      <c r="Y243" s="85" t="str">
        <f>IFERROR(VLOOKUP(#REF!,Lists!A$12:B$45,2,FALSE),"")</f>
        <v/>
      </c>
      <c r="Z243" s="90" t="str">
        <f t="shared" si="44"/>
        <v/>
      </c>
      <c r="AA243" s="100" t="str">
        <f t="shared" si="45"/>
        <v/>
      </c>
      <c r="AB243" s="100" t="str">
        <f>IF(L243&lt;&gt;0,IF(R243="Yes",IF(#REF!="","P",""),""),"")</f>
        <v/>
      </c>
      <c r="AC243" s="100" t="str">
        <f t="shared" si="46"/>
        <v/>
      </c>
      <c r="AD243" s="100" t="str">
        <f t="shared" si="47"/>
        <v/>
      </c>
      <c r="AE243" s="100" t="str">
        <f t="shared" si="48"/>
        <v/>
      </c>
      <c r="BN243" s="73" t="str">
        <f t="shared" si="49"/>
        <v/>
      </c>
      <c r="BO243" s="73" t="str">
        <f t="shared" si="50"/>
        <v/>
      </c>
      <c r="BP243" s="73" t="str">
        <f t="shared" si="51"/>
        <v/>
      </c>
      <c r="BQ243" s="73" t="str">
        <f t="shared" si="52"/>
        <v/>
      </c>
      <c r="BT243" s="73" t="str">
        <f t="shared" si="53"/>
        <v/>
      </c>
      <c r="CX243" s="42" t="str">
        <f t="shared" si="56"/>
        <v/>
      </c>
    </row>
    <row r="244" spans="1:102" ht="20.100000000000001" customHeight="1" x14ac:dyDescent="0.3">
      <c r="A244" s="90">
        <f>ROW()</f>
        <v>244</v>
      </c>
      <c r="B244" s="139" t="str">
        <f t="shared" si="54"/>
        <v/>
      </c>
      <c r="C244" s="139" t="str">
        <f t="shared" si="43"/>
        <v/>
      </c>
      <c r="D244" s="139" t="str">
        <f>IF(C244="","",COUNTIFS(C$11:C244,"&gt;0"))</f>
        <v/>
      </c>
      <c r="E244" s="57"/>
      <c r="F244" s="58"/>
      <c r="G244" s="58"/>
      <c r="H244" s="57"/>
      <c r="I244" s="180"/>
      <c r="J244" s="68"/>
      <c r="K244" s="277"/>
      <c r="L244" s="275">
        <v>0</v>
      </c>
      <c r="M244" s="183" t="str">
        <f>IFERROR(VLOOKUP(J244,Lists!J$4:K$723,2,FALSE),"")</f>
        <v/>
      </c>
      <c r="N244" s="70" t="str">
        <f>IFERROR(VLOOKUP(J244,Lists!J$4:L$723,3,FALSE),"")</f>
        <v/>
      </c>
      <c r="O244" s="71" t="str">
        <f t="shared" si="55"/>
        <v/>
      </c>
      <c r="P244" s="66"/>
      <c r="Q244" s="181"/>
      <c r="R244" s="94"/>
      <c r="S244" s="102"/>
      <c r="T244" s="103"/>
      <c r="U244" s="94"/>
      <c r="V244" s="104"/>
      <c r="W244" s="114"/>
      <c r="X244" s="85" t="str">
        <f>IFERROR(VLOOKUP(I244,Lists!A$4:B$11,2,FALSE),"")</f>
        <v/>
      </c>
      <c r="Y244" s="85" t="str">
        <f>IFERROR(VLOOKUP(#REF!,Lists!A$12:B$45,2,FALSE),"")</f>
        <v/>
      </c>
      <c r="Z244" s="90" t="str">
        <f t="shared" si="44"/>
        <v/>
      </c>
      <c r="AA244" s="100" t="str">
        <f t="shared" si="45"/>
        <v/>
      </c>
      <c r="AB244" s="100" t="str">
        <f>IF(L244&lt;&gt;0,IF(R244="Yes",IF(#REF!="","P",""),""),"")</f>
        <v/>
      </c>
      <c r="AC244" s="100" t="str">
        <f t="shared" si="46"/>
        <v/>
      </c>
      <c r="AD244" s="100" t="str">
        <f t="shared" si="47"/>
        <v/>
      </c>
      <c r="AE244" s="100" t="str">
        <f t="shared" si="48"/>
        <v/>
      </c>
      <c r="BN244" s="73" t="str">
        <f t="shared" si="49"/>
        <v/>
      </c>
      <c r="BO244" s="73" t="str">
        <f t="shared" si="50"/>
        <v/>
      </c>
      <c r="BP244" s="73" t="str">
        <f t="shared" si="51"/>
        <v/>
      </c>
      <c r="BQ244" s="73" t="str">
        <f t="shared" si="52"/>
        <v/>
      </c>
      <c r="BT244" s="73" t="str">
        <f t="shared" si="53"/>
        <v/>
      </c>
      <c r="CX244" s="42" t="str">
        <f t="shared" si="56"/>
        <v/>
      </c>
    </row>
    <row r="245" spans="1:102" ht="20.100000000000001" customHeight="1" x14ac:dyDescent="0.3">
      <c r="A245" s="90">
        <f>ROW()</f>
        <v>245</v>
      </c>
      <c r="B245" s="139" t="str">
        <f t="shared" si="54"/>
        <v/>
      </c>
      <c r="C245" s="139" t="str">
        <f t="shared" si="43"/>
        <v/>
      </c>
      <c r="D245" s="139" t="str">
        <f>IF(C245="","",COUNTIFS(C$11:C245,"&gt;0"))</f>
        <v/>
      </c>
      <c r="E245" s="57"/>
      <c r="F245" s="58"/>
      <c r="G245" s="58"/>
      <c r="H245" s="57"/>
      <c r="I245" s="180"/>
      <c r="J245" s="68"/>
      <c r="K245" s="277"/>
      <c r="L245" s="275">
        <v>0</v>
      </c>
      <c r="M245" s="183" t="str">
        <f>IFERROR(VLOOKUP(J245,Lists!J$4:K$723,2,FALSE),"")</f>
        <v/>
      </c>
      <c r="N245" s="70" t="str">
        <f>IFERROR(VLOOKUP(J245,Lists!J$4:L$723,3,FALSE),"")</f>
        <v/>
      </c>
      <c r="O245" s="71" t="str">
        <f t="shared" si="55"/>
        <v/>
      </c>
      <c r="P245" s="66"/>
      <c r="Q245" s="181"/>
      <c r="R245" s="94"/>
      <c r="S245" s="102"/>
      <c r="T245" s="103"/>
      <c r="U245" s="94"/>
      <c r="V245" s="104"/>
      <c r="W245" s="114"/>
      <c r="X245" s="85" t="str">
        <f>IFERROR(VLOOKUP(I245,Lists!A$4:B$11,2,FALSE),"")</f>
        <v/>
      </c>
      <c r="Y245" s="85" t="str">
        <f>IFERROR(VLOOKUP(#REF!,Lists!A$12:B$45,2,FALSE),"")</f>
        <v/>
      </c>
      <c r="Z245" s="90" t="str">
        <f t="shared" si="44"/>
        <v/>
      </c>
      <c r="AA245" s="100" t="str">
        <f t="shared" si="45"/>
        <v/>
      </c>
      <c r="AB245" s="100" t="str">
        <f>IF(L245&lt;&gt;0,IF(R245="Yes",IF(#REF!="","P",""),""),"")</f>
        <v/>
      </c>
      <c r="AC245" s="100" t="str">
        <f t="shared" si="46"/>
        <v/>
      </c>
      <c r="AD245" s="100" t="str">
        <f t="shared" si="47"/>
        <v/>
      </c>
      <c r="AE245" s="100" t="str">
        <f t="shared" si="48"/>
        <v/>
      </c>
      <c r="BN245" s="73" t="str">
        <f t="shared" si="49"/>
        <v/>
      </c>
      <c r="BO245" s="73" t="str">
        <f t="shared" si="50"/>
        <v/>
      </c>
      <c r="BP245" s="73" t="str">
        <f t="shared" si="51"/>
        <v/>
      </c>
      <c r="BQ245" s="73" t="str">
        <f t="shared" si="52"/>
        <v/>
      </c>
      <c r="BT245" s="73" t="str">
        <f t="shared" si="53"/>
        <v/>
      </c>
      <c r="CX245" s="42" t="str">
        <f t="shared" si="56"/>
        <v/>
      </c>
    </row>
    <row r="246" spans="1:102" ht="20.100000000000001" customHeight="1" x14ac:dyDescent="0.3">
      <c r="A246" s="90">
        <f>ROW()</f>
        <v>246</v>
      </c>
      <c r="B246" s="139" t="str">
        <f t="shared" si="54"/>
        <v/>
      </c>
      <c r="C246" s="139" t="str">
        <f t="shared" si="43"/>
        <v/>
      </c>
      <c r="D246" s="139" t="str">
        <f>IF(C246="","",COUNTIFS(C$11:C246,"&gt;0"))</f>
        <v/>
      </c>
      <c r="E246" s="57"/>
      <c r="F246" s="58"/>
      <c r="G246" s="58"/>
      <c r="H246" s="57"/>
      <c r="I246" s="180"/>
      <c r="J246" s="68"/>
      <c r="K246" s="277"/>
      <c r="L246" s="275">
        <v>0</v>
      </c>
      <c r="M246" s="183" t="str">
        <f>IFERROR(VLOOKUP(J246,Lists!J$4:K$723,2,FALSE),"")</f>
        <v/>
      </c>
      <c r="N246" s="70" t="str">
        <f>IFERROR(VLOOKUP(J246,Lists!J$4:L$723,3,FALSE),"")</f>
        <v/>
      </c>
      <c r="O246" s="71" t="str">
        <f t="shared" si="55"/>
        <v/>
      </c>
      <c r="P246" s="66"/>
      <c r="Q246" s="181"/>
      <c r="R246" s="94"/>
      <c r="S246" s="102"/>
      <c r="T246" s="103"/>
      <c r="U246" s="94"/>
      <c r="V246" s="104"/>
      <c r="W246" s="114"/>
      <c r="X246" s="85" t="str">
        <f>IFERROR(VLOOKUP(I246,Lists!A$4:B$11,2,FALSE),"")</f>
        <v/>
      </c>
      <c r="Y246" s="85" t="str">
        <f>IFERROR(VLOOKUP(#REF!,Lists!A$12:B$45,2,FALSE),"")</f>
        <v/>
      </c>
      <c r="Z246" s="90" t="str">
        <f t="shared" si="44"/>
        <v/>
      </c>
      <c r="AA246" s="100" t="str">
        <f t="shared" si="45"/>
        <v/>
      </c>
      <c r="AB246" s="100" t="str">
        <f>IF(L246&lt;&gt;0,IF(R246="Yes",IF(#REF!="","P",""),""),"")</f>
        <v/>
      </c>
      <c r="AC246" s="100" t="str">
        <f t="shared" si="46"/>
        <v/>
      </c>
      <c r="AD246" s="100" t="str">
        <f t="shared" si="47"/>
        <v/>
      </c>
      <c r="AE246" s="100" t="str">
        <f t="shared" si="48"/>
        <v/>
      </c>
      <c r="BN246" s="73" t="str">
        <f t="shared" si="49"/>
        <v/>
      </c>
      <c r="BO246" s="73" t="str">
        <f t="shared" si="50"/>
        <v/>
      </c>
      <c r="BP246" s="73" t="str">
        <f t="shared" si="51"/>
        <v/>
      </c>
      <c r="BQ246" s="73" t="str">
        <f t="shared" si="52"/>
        <v/>
      </c>
      <c r="BT246" s="73" t="str">
        <f t="shared" si="53"/>
        <v/>
      </c>
      <c r="CX246" s="42" t="str">
        <f t="shared" si="56"/>
        <v/>
      </c>
    </row>
    <row r="247" spans="1:102" ht="20.100000000000001" customHeight="1" x14ac:dyDescent="0.3">
      <c r="A247" s="90">
        <f>ROW()</f>
        <v>247</v>
      </c>
      <c r="B247" s="139" t="str">
        <f t="shared" si="54"/>
        <v/>
      </c>
      <c r="C247" s="139" t="str">
        <f t="shared" si="43"/>
        <v/>
      </c>
      <c r="D247" s="139" t="str">
        <f>IF(C247="","",COUNTIFS(C$11:C247,"&gt;0"))</f>
        <v/>
      </c>
      <c r="E247" s="57"/>
      <c r="F247" s="58"/>
      <c r="G247" s="58"/>
      <c r="H247" s="57"/>
      <c r="I247" s="180"/>
      <c r="J247" s="68"/>
      <c r="K247" s="277"/>
      <c r="L247" s="275">
        <v>0</v>
      </c>
      <c r="M247" s="183" t="str">
        <f>IFERROR(VLOOKUP(J247,Lists!J$4:K$723,2,FALSE),"")</f>
        <v/>
      </c>
      <c r="N247" s="70" t="str">
        <f>IFERROR(VLOOKUP(J247,Lists!J$4:L$723,3,FALSE),"")</f>
        <v/>
      </c>
      <c r="O247" s="71" t="str">
        <f t="shared" si="55"/>
        <v/>
      </c>
      <c r="P247" s="66"/>
      <c r="Q247" s="181"/>
      <c r="R247" s="94"/>
      <c r="S247" s="102"/>
      <c r="T247" s="103"/>
      <c r="U247" s="94"/>
      <c r="V247" s="104"/>
      <c r="W247" s="114"/>
      <c r="X247" s="85" t="str">
        <f>IFERROR(VLOOKUP(I247,Lists!A$4:B$11,2,FALSE),"")</f>
        <v/>
      </c>
      <c r="Y247" s="85" t="str">
        <f>IFERROR(VLOOKUP(#REF!,Lists!A$12:B$45,2,FALSE),"")</f>
        <v/>
      </c>
      <c r="Z247" s="90" t="str">
        <f t="shared" si="44"/>
        <v/>
      </c>
      <c r="AA247" s="100" t="str">
        <f t="shared" si="45"/>
        <v/>
      </c>
      <c r="AB247" s="100" t="str">
        <f>IF(L247&lt;&gt;0,IF(R247="Yes",IF(#REF!="","P",""),""),"")</f>
        <v/>
      </c>
      <c r="AC247" s="100" t="str">
        <f t="shared" si="46"/>
        <v/>
      </c>
      <c r="AD247" s="100" t="str">
        <f t="shared" si="47"/>
        <v/>
      </c>
      <c r="AE247" s="100" t="str">
        <f t="shared" si="48"/>
        <v/>
      </c>
      <c r="BN247" s="73" t="str">
        <f t="shared" si="49"/>
        <v/>
      </c>
      <c r="BO247" s="73" t="str">
        <f t="shared" si="50"/>
        <v/>
      </c>
      <c r="BP247" s="73" t="str">
        <f t="shared" si="51"/>
        <v/>
      </c>
      <c r="BQ247" s="73" t="str">
        <f t="shared" si="52"/>
        <v/>
      </c>
      <c r="BT247" s="73" t="str">
        <f t="shared" si="53"/>
        <v/>
      </c>
      <c r="CX247" s="42" t="str">
        <f t="shared" si="56"/>
        <v/>
      </c>
    </row>
    <row r="248" spans="1:102" ht="20.100000000000001" customHeight="1" x14ac:dyDescent="0.3">
      <c r="A248" s="90">
        <f>ROW()</f>
        <v>248</v>
      </c>
      <c r="B248" s="139" t="str">
        <f t="shared" si="54"/>
        <v/>
      </c>
      <c r="C248" s="139" t="str">
        <f t="shared" si="43"/>
        <v/>
      </c>
      <c r="D248" s="139" t="str">
        <f>IF(C248="","",COUNTIFS(C$11:C248,"&gt;0"))</f>
        <v/>
      </c>
      <c r="E248" s="57"/>
      <c r="F248" s="58"/>
      <c r="G248" s="58"/>
      <c r="H248" s="57"/>
      <c r="I248" s="180"/>
      <c r="J248" s="68"/>
      <c r="K248" s="277"/>
      <c r="L248" s="275">
        <v>0</v>
      </c>
      <c r="M248" s="183" t="str">
        <f>IFERROR(VLOOKUP(J248,Lists!J$4:K$723,2,FALSE),"")</f>
        <v/>
      </c>
      <c r="N248" s="70" t="str">
        <f>IFERROR(VLOOKUP(J248,Lists!J$4:L$723,3,FALSE),"")</f>
        <v/>
      </c>
      <c r="O248" s="71" t="str">
        <f t="shared" si="55"/>
        <v/>
      </c>
      <c r="P248" s="66"/>
      <c r="Q248" s="181"/>
      <c r="R248" s="94"/>
      <c r="S248" s="102"/>
      <c r="T248" s="103"/>
      <c r="U248" s="94"/>
      <c r="V248" s="104"/>
      <c r="W248" s="114"/>
      <c r="X248" s="85" t="str">
        <f>IFERROR(VLOOKUP(I248,Lists!A$4:B$11,2,FALSE),"")</f>
        <v/>
      </c>
      <c r="Y248" s="85" t="str">
        <f>IFERROR(VLOOKUP(#REF!,Lists!A$12:B$45,2,FALSE),"")</f>
        <v/>
      </c>
      <c r="Z248" s="90" t="str">
        <f t="shared" si="44"/>
        <v/>
      </c>
      <c r="AA248" s="100" t="str">
        <f t="shared" si="45"/>
        <v/>
      </c>
      <c r="AB248" s="100" t="str">
        <f>IF(L248&lt;&gt;0,IF(R248="Yes",IF(#REF!="","P",""),""),"")</f>
        <v/>
      </c>
      <c r="AC248" s="100" t="str">
        <f t="shared" si="46"/>
        <v/>
      </c>
      <c r="AD248" s="100" t="str">
        <f t="shared" si="47"/>
        <v/>
      </c>
      <c r="AE248" s="100" t="str">
        <f t="shared" si="48"/>
        <v/>
      </c>
      <c r="BN248" s="73" t="str">
        <f t="shared" si="49"/>
        <v/>
      </c>
      <c r="BO248" s="73" t="str">
        <f t="shared" si="50"/>
        <v/>
      </c>
      <c r="BP248" s="73" t="str">
        <f t="shared" si="51"/>
        <v/>
      </c>
      <c r="BQ248" s="73" t="str">
        <f t="shared" si="52"/>
        <v/>
      </c>
      <c r="BT248" s="73" t="str">
        <f t="shared" si="53"/>
        <v/>
      </c>
      <c r="CX248" s="42" t="str">
        <f t="shared" si="56"/>
        <v/>
      </c>
    </row>
    <row r="249" spans="1:102" ht="20.100000000000001" customHeight="1" x14ac:dyDescent="0.3">
      <c r="A249" s="90">
        <f>ROW()</f>
        <v>249</v>
      </c>
      <c r="B249" s="139" t="str">
        <f t="shared" si="54"/>
        <v/>
      </c>
      <c r="C249" s="139" t="str">
        <f t="shared" si="43"/>
        <v/>
      </c>
      <c r="D249" s="139" t="str">
        <f>IF(C249="","",COUNTIFS(C$11:C249,"&gt;0"))</f>
        <v/>
      </c>
      <c r="E249" s="57"/>
      <c r="F249" s="58"/>
      <c r="G249" s="58"/>
      <c r="H249" s="57"/>
      <c r="I249" s="180"/>
      <c r="J249" s="68"/>
      <c r="K249" s="277"/>
      <c r="L249" s="275">
        <v>0</v>
      </c>
      <c r="M249" s="183" t="str">
        <f>IFERROR(VLOOKUP(J249,Lists!J$4:K$723,2,FALSE),"")</f>
        <v/>
      </c>
      <c r="N249" s="70" t="str">
        <f>IFERROR(VLOOKUP(J249,Lists!J$4:L$723,3,FALSE),"")</f>
        <v/>
      </c>
      <c r="O249" s="71" t="str">
        <f t="shared" si="55"/>
        <v/>
      </c>
      <c r="P249" s="66"/>
      <c r="Q249" s="181"/>
      <c r="R249" s="94"/>
      <c r="S249" s="102"/>
      <c r="T249" s="103"/>
      <c r="U249" s="94"/>
      <c r="V249" s="104"/>
      <c r="W249" s="114"/>
      <c r="X249" s="85" t="str">
        <f>IFERROR(VLOOKUP(I249,Lists!A$4:B$11,2,FALSE),"")</f>
        <v/>
      </c>
      <c r="Y249" s="85" t="str">
        <f>IFERROR(VLOOKUP(#REF!,Lists!A$12:B$45,2,FALSE),"")</f>
        <v/>
      </c>
      <c r="Z249" s="90" t="str">
        <f t="shared" si="44"/>
        <v/>
      </c>
      <c r="AA249" s="100" t="str">
        <f t="shared" si="45"/>
        <v/>
      </c>
      <c r="AB249" s="100" t="str">
        <f>IF(L249&lt;&gt;0,IF(R249="Yes",IF(#REF!="","P",""),""),"")</f>
        <v/>
      </c>
      <c r="AC249" s="100" t="str">
        <f t="shared" si="46"/>
        <v/>
      </c>
      <c r="AD249" s="100" t="str">
        <f t="shared" si="47"/>
        <v/>
      </c>
      <c r="AE249" s="100" t="str">
        <f t="shared" si="48"/>
        <v/>
      </c>
      <c r="BN249" s="73" t="str">
        <f t="shared" si="49"/>
        <v/>
      </c>
      <c r="BO249" s="73" t="str">
        <f t="shared" si="50"/>
        <v/>
      </c>
      <c r="BP249" s="73" t="str">
        <f t="shared" si="51"/>
        <v/>
      </c>
      <c r="BQ249" s="73" t="str">
        <f t="shared" si="52"/>
        <v/>
      </c>
      <c r="BT249" s="73" t="str">
        <f t="shared" si="53"/>
        <v/>
      </c>
      <c r="CX249" s="42" t="str">
        <f t="shared" si="56"/>
        <v/>
      </c>
    </row>
    <row r="250" spans="1:102" ht="20.100000000000001" customHeight="1" x14ac:dyDescent="0.3">
      <c r="A250" s="90">
        <f>ROW()</f>
        <v>250</v>
      </c>
      <c r="B250" s="139" t="str">
        <f t="shared" si="54"/>
        <v/>
      </c>
      <c r="C250" s="139" t="str">
        <f t="shared" si="43"/>
        <v/>
      </c>
      <c r="D250" s="139" t="str">
        <f>IF(C250="","",COUNTIFS(C$11:C250,"&gt;0"))</f>
        <v/>
      </c>
      <c r="E250" s="57"/>
      <c r="F250" s="58"/>
      <c r="G250" s="58"/>
      <c r="H250" s="57"/>
      <c r="I250" s="180"/>
      <c r="J250" s="68"/>
      <c r="K250" s="277"/>
      <c r="L250" s="275">
        <v>0</v>
      </c>
      <c r="M250" s="183" t="str">
        <f>IFERROR(VLOOKUP(J250,Lists!J$4:K$723,2,FALSE),"")</f>
        <v/>
      </c>
      <c r="N250" s="70" t="str">
        <f>IFERROR(VLOOKUP(J250,Lists!J$4:L$723,3,FALSE),"")</f>
        <v/>
      </c>
      <c r="O250" s="71" t="str">
        <f t="shared" si="55"/>
        <v/>
      </c>
      <c r="P250" s="66"/>
      <c r="Q250" s="181"/>
      <c r="R250" s="94"/>
      <c r="S250" s="102"/>
      <c r="T250" s="103"/>
      <c r="U250" s="94"/>
      <c r="V250" s="104"/>
      <c r="W250" s="114"/>
      <c r="X250" s="85" t="str">
        <f>IFERROR(VLOOKUP(I250,Lists!A$4:B$11,2,FALSE),"")</f>
        <v/>
      </c>
      <c r="Y250" s="85" t="str">
        <f>IFERROR(VLOOKUP(#REF!,Lists!A$12:B$45,2,FALSE),"")</f>
        <v/>
      </c>
      <c r="Z250" s="90" t="str">
        <f t="shared" si="44"/>
        <v/>
      </c>
      <c r="AA250" s="100" t="str">
        <f t="shared" si="45"/>
        <v/>
      </c>
      <c r="AB250" s="100" t="str">
        <f>IF(L250&lt;&gt;0,IF(R250="Yes",IF(#REF!="","P",""),""),"")</f>
        <v/>
      </c>
      <c r="AC250" s="100" t="str">
        <f t="shared" si="46"/>
        <v/>
      </c>
      <c r="AD250" s="100" t="str">
        <f t="shared" si="47"/>
        <v/>
      </c>
      <c r="AE250" s="100" t="str">
        <f t="shared" si="48"/>
        <v/>
      </c>
      <c r="BN250" s="73" t="str">
        <f t="shared" si="49"/>
        <v/>
      </c>
      <c r="BO250" s="73" t="str">
        <f t="shared" si="50"/>
        <v/>
      </c>
      <c r="BP250" s="73" t="str">
        <f t="shared" si="51"/>
        <v/>
      </c>
      <c r="BQ250" s="73" t="str">
        <f t="shared" si="52"/>
        <v/>
      </c>
      <c r="BT250" s="73" t="str">
        <f t="shared" si="53"/>
        <v/>
      </c>
      <c r="CX250" s="42" t="str">
        <f t="shared" si="56"/>
        <v/>
      </c>
    </row>
    <row r="251" spans="1:102" ht="20.100000000000001" customHeight="1" x14ac:dyDescent="0.3">
      <c r="A251" s="90">
        <f>ROW()</f>
        <v>251</v>
      </c>
      <c r="B251" s="139" t="str">
        <f t="shared" si="54"/>
        <v/>
      </c>
      <c r="C251" s="139" t="str">
        <f t="shared" si="43"/>
        <v/>
      </c>
      <c r="D251" s="139" t="str">
        <f>IF(C251="","",COUNTIFS(C$11:C251,"&gt;0"))</f>
        <v/>
      </c>
      <c r="E251" s="57"/>
      <c r="F251" s="58"/>
      <c r="G251" s="58"/>
      <c r="H251" s="57"/>
      <c r="I251" s="180"/>
      <c r="J251" s="68"/>
      <c r="K251" s="277"/>
      <c r="L251" s="275">
        <v>0</v>
      </c>
      <c r="M251" s="183" t="str">
        <f>IFERROR(VLOOKUP(J251,Lists!J$4:K$723,2,FALSE),"")</f>
        <v/>
      </c>
      <c r="N251" s="70" t="str">
        <f>IFERROR(VLOOKUP(J251,Lists!J$4:L$723,3,FALSE),"")</f>
        <v/>
      </c>
      <c r="O251" s="71" t="str">
        <f t="shared" si="55"/>
        <v/>
      </c>
      <c r="P251" s="66"/>
      <c r="Q251" s="181"/>
      <c r="R251" s="94"/>
      <c r="S251" s="102"/>
      <c r="T251" s="103"/>
      <c r="U251" s="94"/>
      <c r="V251" s="104"/>
      <c r="W251" s="114"/>
      <c r="X251" s="85" t="str">
        <f>IFERROR(VLOOKUP(I251,Lists!A$4:B$11,2,FALSE),"")</f>
        <v/>
      </c>
      <c r="Y251" s="85" t="str">
        <f>IFERROR(VLOOKUP(#REF!,Lists!A$12:B$45,2,FALSE),"")</f>
        <v/>
      </c>
      <c r="Z251" s="90" t="str">
        <f t="shared" si="44"/>
        <v/>
      </c>
      <c r="AA251" s="100" t="str">
        <f t="shared" si="45"/>
        <v/>
      </c>
      <c r="AB251" s="100" t="str">
        <f>IF(L251&lt;&gt;0,IF(R251="Yes",IF(#REF!="","P",""),""),"")</f>
        <v/>
      </c>
      <c r="AC251" s="100" t="str">
        <f t="shared" si="46"/>
        <v/>
      </c>
      <c r="AD251" s="100" t="str">
        <f t="shared" si="47"/>
        <v/>
      </c>
      <c r="AE251" s="100" t="str">
        <f t="shared" si="48"/>
        <v/>
      </c>
      <c r="BN251" s="73" t="str">
        <f t="shared" si="49"/>
        <v/>
      </c>
      <c r="BO251" s="73" t="str">
        <f t="shared" si="50"/>
        <v/>
      </c>
      <c r="BP251" s="73" t="str">
        <f t="shared" si="51"/>
        <v/>
      </c>
      <c r="BQ251" s="73" t="str">
        <f t="shared" si="52"/>
        <v/>
      </c>
      <c r="BT251" s="73" t="str">
        <f t="shared" si="53"/>
        <v/>
      </c>
      <c r="CX251" s="42" t="str">
        <f t="shared" si="56"/>
        <v/>
      </c>
    </row>
    <row r="252" spans="1:102" ht="20.100000000000001" customHeight="1" x14ac:dyDescent="0.3">
      <c r="A252" s="90">
        <f>ROW()</f>
        <v>252</v>
      </c>
      <c r="B252" s="139" t="str">
        <f t="shared" si="54"/>
        <v/>
      </c>
      <c r="C252" s="139" t="str">
        <f t="shared" si="43"/>
        <v/>
      </c>
      <c r="D252" s="139" t="str">
        <f>IF(C252="","",COUNTIFS(C$11:C252,"&gt;0"))</f>
        <v/>
      </c>
      <c r="E252" s="57"/>
      <c r="F252" s="58"/>
      <c r="G252" s="58"/>
      <c r="H252" s="57"/>
      <c r="I252" s="180"/>
      <c r="J252" s="68"/>
      <c r="K252" s="277"/>
      <c r="L252" s="275">
        <v>0</v>
      </c>
      <c r="M252" s="183" t="str">
        <f>IFERROR(VLOOKUP(J252,Lists!J$4:K$723,2,FALSE),"")</f>
        <v/>
      </c>
      <c r="N252" s="70" t="str">
        <f>IFERROR(VLOOKUP(J252,Lists!J$4:L$723,3,FALSE),"")</f>
        <v/>
      </c>
      <c r="O252" s="71" t="str">
        <f t="shared" si="55"/>
        <v/>
      </c>
      <c r="P252" s="66"/>
      <c r="Q252" s="181"/>
      <c r="R252" s="94"/>
      <c r="S252" s="102"/>
      <c r="T252" s="103"/>
      <c r="U252" s="94"/>
      <c r="V252" s="104"/>
      <c r="W252" s="114"/>
      <c r="X252" s="85" t="str">
        <f>IFERROR(VLOOKUP(I252,Lists!A$4:B$11,2,FALSE),"")</f>
        <v/>
      </c>
      <c r="Y252" s="85" t="str">
        <f>IFERROR(VLOOKUP(#REF!,Lists!A$12:B$45,2,FALSE),"")</f>
        <v/>
      </c>
      <c r="Z252" s="90" t="str">
        <f t="shared" si="44"/>
        <v/>
      </c>
      <c r="AA252" s="100" t="str">
        <f t="shared" si="45"/>
        <v/>
      </c>
      <c r="AB252" s="100" t="str">
        <f>IF(L252&lt;&gt;0,IF(R252="Yes",IF(#REF!="","P",""),""),"")</f>
        <v/>
      </c>
      <c r="AC252" s="100" t="str">
        <f t="shared" si="46"/>
        <v/>
      </c>
      <c r="AD252" s="100" t="str">
        <f t="shared" si="47"/>
        <v/>
      </c>
      <c r="AE252" s="100" t="str">
        <f t="shared" si="48"/>
        <v/>
      </c>
      <c r="BN252" s="73" t="str">
        <f t="shared" si="49"/>
        <v/>
      </c>
      <c r="BO252" s="73" t="str">
        <f t="shared" si="50"/>
        <v/>
      </c>
      <c r="BP252" s="73" t="str">
        <f t="shared" si="51"/>
        <v/>
      </c>
      <c r="BQ252" s="73" t="str">
        <f t="shared" si="52"/>
        <v/>
      </c>
      <c r="BT252" s="73" t="str">
        <f t="shared" si="53"/>
        <v/>
      </c>
      <c r="CX252" s="42" t="str">
        <f t="shared" si="56"/>
        <v/>
      </c>
    </row>
    <row r="253" spans="1:102" ht="20.100000000000001" customHeight="1" x14ac:dyDescent="0.3">
      <c r="A253" s="90">
        <f>ROW()</f>
        <v>253</v>
      </c>
      <c r="B253" s="139" t="str">
        <f t="shared" si="54"/>
        <v/>
      </c>
      <c r="C253" s="139" t="str">
        <f t="shared" si="43"/>
        <v/>
      </c>
      <c r="D253" s="139" t="str">
        <f>IF(C253="","",COUNTIFS(C$11:C253,"&gt;0"))</f>
        <v/>
      </c>
      <c r="E253" s="57"/>
      <c r="F253" s="58"/>
      <c r="G253" s="58"/>
      <c r="H253" s="57"/>
      <c r="I253" s="180"/>
      <c r="J253" s="68"/>
      <c r="K253" s="277"/>
      <c r="L253" s="275">
        <v>0</v>
      </c>
      <c r="M253" s="183" t="str">
        <f>IFERROR(VLOOKUP(J253,Lists!J$4:K$723,2,FALSE),"")</f>
        <v/>
      </c>
      <c r="N253" s="70" t="str">
        <f>IFERROR(VLOOKUP(J253,Lists!J$4:L$723,3,FALSE),"")</f>
        <v/>
      </c>
      <c r="O253" s="71" t="str">
        <f t="shared" si="55"/>
        <v/>
      </c>
      <c r="P253" s="66"/>
      <c r="Q253" s="181"/>
      <c r="R253" s="94"/>
      <c r="S253" s="102"/>
      <c r="T253" s="103"/>
      <c r="U253" s="94"/>
      <c r="V253" s="104"/>
      <c r="W253" s="114"/>
      <c r="X253" s="85" t="str">
        <f>IFERROR(VLOOKUP(I253,Lists!A$4:B$11,2,FALSE),"")</f>
        <v/>
      </c>
      <c r="Y253" s="85" t="str">
        <f>IFERROR(VLOOKUP(#REF!,Lists!A$12:B$45,2,FALSE),"")</f>
        <v/>
      </c>
      <c r="Z253" s="90" t="str">
        <f t="shared" si="44"/>
        <v/>
      </c>
      <c r="AA253" s="100" t="str">
        <f t="shared" si="45"/>
        <v/>
      </c>
      <c r="AB253" s="100" t="str">
        <f>IF(L253&lt;&gt;0,IF(R253="Yes",IF(#REF!="","P",""),""),"")</f>
        <v/>
      </c>
      <c r="AC253" s="100" t="str">
        <f t="shared" si="46"/>
        <v/>
      </c>
      <c r="AD253" s="100" t="str">
        <f t="shared" si="47"/>
        <v/>
      </c>
      <c r="AE253" s="100" t="str">
        <f t="shared" si="48"/>
        <v/>
      </c>
      <c r="BN253" s="73" t="str">
        <f t="shared" si="49"/>
        <v/>
      </c>
      <c r="BO253" s="73" t="str">
        <f t="shared" si="50"/>
        <v/>
      </c>
      <c r="BP253" s="73" t="str">
        <f t="shared" si="51"/>
        <v/>
      </c>
      <c r="BQ253" s="73" t="str">
        <f t="shared" si="52"/>
        <v/>
      </c>
      <c r="BT253" s="73" t="str">
        <f t="shared" si="53"/>
        <v/>
      </c>
      <c r="CX253" s="42" t="str">
        <f t="shared" si="56"/>
        <v/>
      </c>
    </row>
    <row r="254" spans="1:102" ht="20.100000000000001" customHeight="1" x14ac:dyDescent="0.3">
      <c r="A254" s="90">
        <f>ROW()</f>
        <v>254</v>
      </c>
      <c r="B254" s="139" t="str">
        <f t="shared" si="54"/>
        <v/>
      </c>
      <c r="C254" s="139" t="str">
        <f t="shared" si="43"/>
        <v/>
      </c>
      <c r="D254" s="139" t="str">
        <f>IF(C254="","",COUNTIFS(C$11:C254,"&gt;0"))</f>
        <v/>
      </c>
      <c r="E254" s="57"/>
      <c r="F254" s="58"/>
      <c r="G254" s="58"/>
      <c r="H254" s="57"/>
      <c r="I254" s="180"/>
      <c r="J254" s="68"/>
      <c r="K254" s="277"/>
      <c r="L254" s="275">
        <v>0</v>
      </c>
      <c r="M254" s="183" t="str">
        <f>IFERROR(VLOOKUP(J254,Lists!J$4:K$723,2,FALSE),"")</f>
        <v/>
      </c>
      <c r="N254" s="70" t="str">
        <f>IFERROR(VLOOKUP(J254,Lists!J$4:L$723,3,FALSE),"")</f>
        <v/>
      </c>
      <c r="O254" s="71" t="str">
        <f t="shared" si="55"/>
        <v/>
      </c>
      <c r="P254" s="66"/>
      <c r="Q254" s="181"/>
      <c r="R254" s="94"/>
      <c r="S254" s="102"/>
      <c r="T254" s="103"/>
      <c r="U254" s="94"/>
      <c r="V254" s="104"/>
      <c r="W254" s="114"/>
      <c r="X254" s="85" t="str">
        <f>IFERROR(VLOOKUP(I254,Lists!A$4:B$11,2,FALSE),"")</f>
        <v/>
      </c>
      <c r="Y254" s="85" t="str">
        <f>IFERROR(VLOOKUP(#REF!,Lists!A$12:B$45,2,FALSE),"")</f>
        <v/>
      </c>
      <c r="Z254" s="90" t="str">
        <f t="shared" si="44"/>
        <v/>
      </c>
      <c r="AA254" s="100" t="str">
        <f t="shared" si="45"/>
        <v/>
      </c>
      <c r="AB254" s="100" t="str">
        <f>IF(L254&lt;&gt;0,IF(R254="Yes",IF(#REF!="","P",""),""),"")</f>
        <v/>
      </c>
      <c r="AC254" s="100" t="str">
        <f t="shared" si="46"/>
        <v/>
      </c>
      <c r="AD254" s="100" t="str">
        <f t="shared" si="47"/>
        <v/>
      </c>
      <c r="AE254" s="100" t="str">
        <f t="shared" si="48"/>
        <v/>
      </c>
      <c r="BN254" s="73" t="str">
        <f t="shared" si="49"/>
        <v/>
      </c>
      <c r="BO254" s="73" t="str">
        <f t="shared" si="50"/>
        <v/>
      </c>
      <c r="BP254" s="73" t="str">
        <f t="shared" si="51"/>
        <v/>
      </c>
      <c r="BQ254" s="73" t="str">
        <f t="shared" si="52"/>
        <v/>
      </c>
      <c r="BT254" s="73" t="str">
        <f t="shared" si="53"/>
        <v/>
      </c>
      <c r="CX254" s="42" t="str">
        <f t="shared" si="56"/>
        <v/>
      </c>
    </row>
    <row r="255" spans="1:102" ht="20.100000000000001" customHeight="1" x14ac:dyDescent="0.3">
      <c r="A255" s="90">
        <f>ROW()</f>
        <v>255</v>
      </c>
      <c r="B255" s="139" t="str">
        <f t="shared" si="54"/>
        <v/>
      </c>
      <c r="C255" s="139" t="str">
        <f t="shared" si="43"/>
        <v/>
      </c>
      <c r="D255" s="139" t="str">
        <f>IF(C255="","",COUNTIFS(C$11:C255,"&gt;0"))</f>
        <v/>
      </c>
      <c r="E255" s="57"/>
      <c r="F255" s="58"/>
      <c r="G255" s="58"/>
      <c r="H255" s="57"/>
      <c r="I255" s="180"/>
      <c r="J255" s="68"/>
      <c r="K255" s="277"/>
      <c r="L255" s="275">
        <v>0</v>
      </c>
      <c r="M255" s="183" t="str">
        <f>IFERROR(VLOOKUP(J255,Lists!J$4:K$723,2,FALSE),"")</f>
        <v/>
      </c>
      <c r="N255" s="70" t="str">
        <f>IFERROR(VLOOKUP(J255,Lists!J$4:L$723,3,FALSE),"")</f>
        <v/>
      </c>
      <c r="O255" s="71" t="str">
        <f t="shared" si="55"/>
        <v/>
      </c>
      <c r="P255" s="66"/>
      <c r="Q255" s="181"/>
      <c r="R255" s="94"/>
      <c r="S255" s="102"/>
      <c r="T255" s="103"/>
      <c r="U255" s="94"/>
      <c r="V255" s="104"/>
      <c r="W255" s="114"/>
      <c r="X255" s="85" t="str">
        <f>IFERROR(VLOOKUP(I255,Lists!A$4:B$11,2,FALSE),"")</f>
        <v/>
      </c>
      <c r="Y255" s="85" t="str">
        <f>IFERROR(VLOOKUP(#REF!,Lists!A$12:B$45,2,FALSE),"")</f>
        <v/>
      </c>
      <c r="Z255" s="90" t="str">
        <f t="shared" si="44"/>
        <v/>
      </c>
      <c r="AA255" s="100" t="str">
        <f t="shared" si="45"/>
        <v/>
      </c>
      <c r="AB255" s="100" t="str">
        <f>IF(L255&lt;&gt;0,IF(R255="Yes",IF(#REF!="","P",""),""),"")</f>
        <v/>
      </c>
      <c r="AC255" s="100" t="str">
        <f t="shared" si="46"/>
        <v/>
      </c>
      <c r="AD255" s="100" t="str">
        <f t="shared" si="47"/>
        <v/>
      </c>
      <c r="AE255" s="100" t="str">
        <f t="shared" si="48"/>
        <v/>
      </c>
      <c r="BN255" s="73" t="str">
        <f t="shared" si="49"/>
        <v/>
      </c>
      <c r="BO255" s="73" t="str">
        <f t="shared" si="50"/>
        <v/>
      </c>
      <c r="BP255" s="73" t="str">
        <f t="shared" si="51"/>
        <v/>
      </c>
      <c r="BQ255" s="73" t="str">
        <f t="shared" si="52"/>
        <v/>
      </c>
      <c r="BT255" s="73" t="str">
        <f t="shared" si="53"/>
        <v/>
      </c>
      <c r="CX255" s="42" t="str">
        <f t="shared" si="56"/>
        <v/>
      </c>
    </row>
    <row r="256" spans="1:102" ht="20.100000000000001" customHeight="1" x14ac:dyDescent="0.3">
      <c r="A256" s="90">
        <f>ROW()</f>
        <v>256</v>
      </c>
      <c r="B256" s="139" t="str">
        <f t="shared" si="54"/>
        <v/>
      </c>
      <c r="C256" s="139" t="str">
        <f t="shared" si="43"/>
        <v/>
      </c>
      <c r="D256" s="139" t="str">
        <f>IF(C256="","",COUNTIFS(C$11:C256,"&gt;0"))</f>
        <v/>
      </c>
      <c r="E256" s="57"/>
      <c r="F256" s="58"/>
      <c r="G256" s="58"/>
      <c r="H256" s="57"/>
      <c r="I256" s="180"/>
      <c r="J256" s="68"/>
      <c r="K256" s="277"/>
      <c r="L256" s="275">
        <v>0</v>
      </c>
      <c r="M256" s="183" t="str">
        <f>IFERROR(VLOOKUP(J256,Lists!J$4:K$723,2,FALSE),"")</f>
        <v/>
      </c>
      <c r="N256" s="70" t="str">
        <f>IFERROR(VLOOKUP(J256,Lists!J$4:L$723,3,FALSE),"")</f>
        <v/>
      </c>
      <c r="O256" s="71" t="str">
        <f t="shared" si="55"/>
        <v/>
      </c>
      <c r="P256" s="66"/>
      <c r="Q256" s="181"/>
      <c r="R256" s="94"/>
      <c r="S256" s="102"/>
      <c r="T256" s="103"/>
      <c r="U256" s="94"/>
      <c r="V256" s="104"/>
      <c r="W256" s="114"/>
      <c r="X256" s="85" t="str">
        <f>IFERROR(VLOOKUP(I256,Lists!A$4:B$11,2,FALSE),"")</f>
        <v/>
      </c>
      <c r="Y256" s="85" t="str">
        <f>IFERROR(VLOOKUP(#REF!,Lists!A$12:B$45,2,FALSE),"")</f>
        <v/>
      </c>
      <c r="Z256" s="90" t="str">
        <f t="shared" si="44"/>
        <v/>
      </c>
      <c r="AA256" s="100" t="str">
        <f t="shared" si="45"/>
        <v/>
      </c>
      <c r="AB256" s="100" t="str">
        <f>IF(L256&lt;&gt;0,IF(R256="Yes",IF(#REF!="","P",""),""),"")</f>
        <v/>
      </c>
      <c r="AC256" s="100" t="str">
        <f t="shared" si="46"/>
        <v/>
      </c>
      <c r="AD256" s="100" t="str">
        <f t="shared" si="47"/>
        <v/>
      </c>
      <c r="AE256" s="100" t="str">
        <f t="shared" si="48"/>
        <v/>
      </c>
      <c r="BN256" s="73" t="str">
        <f t="shared" si="49"/>
        <v/>
      </c>
      <c r="BO256" s="73" t="str">
        <f t="shared" si="50"/>
        <v/>
      </c>
      <c r="BP256" s="73" t="str">
        <f t="shared" si="51"/>
        <v/>
      </c>
      <c r="BQ256" s="73" t="str">
        <f t="shared" si="52"/>
        <v/>
      </c>
      <c r="BT256" s="73" t="str">
        <f t="shared" si="53"/>
        <v/>
      </c>
      <c r="CX256" s="42" t="str">
        <f t="shared" si="56"/>
        <v/>
      </c>
    </row>
    <row r="257" spans="1:102" ht="20.100000000000001" customHeight="1" x14ac:dyDescent="0.3">
      <c r="A257" s="90">
        <f>ROW()</f>
        <v>257</v>
      </c>
      <c r="B257" s="139" t="str">
        <f t="shared" si="54"/>
        <v/>
      </c>
      <c r="C257" s="139" t="str">
        <f t="shared" si="43"/>
        <v/>
      </c>
      <c r="D257" s="139" t="str">
        <f>IF(C257="","",COUNTIFS(C$11:C257,"&gt;0"))</f>
        <v/>
      </c>
      <c r="E257" s="57"/>
      <c r="F257" s="58"/>
      <c r="G257" s="58"/>
      <c r="H257" s="57"/>
      <c r="I257" s="180"/>
      <c r="J257" s="68"/>
      <c r="K257" s="277"/>
      <c r="L257" s="275">
        <v>0</v>
      </c>
      <c r="M257" s="183" t="str">
        <f>IFERROR(VLOOKUP(J257,Lists!J$4:K$723,2,FALSE),"")</f>
        <v/>
      </c>
      <c r="N257" s="70" t="str">
        <f>IFERROR(VLOOKUP(J257,Lists!J$4:L$723,3,FALSE),"")</f>
        <v/>
      </c>
      <c r="O257" s="71" t="str">
        <f t="shared" si="55"/>
        <v/>
      </c>
      <c r="P257" s="66"/>
      <c r="Q257" s="181"/>
      <c r="R257" s="94"/>
      <c r="S257" s="102"/>
      <c r="T257" s="103"/>
      <c r="U257" s="94"/>
      <c r="V257" s="104"/>
      <c r="W257" s="114"/>
      <c r="X257" s="85" t="str">
        <f>IFERROR(VLOOKUP(I257,Lists!A$4:B$11,2,FALSE),"")</f>
        <v/>
      </c>
      <c r="Y257" s="85" t="str">
        <f>IFERROR(VLOOKUP(#REF!,Lists!A$12:B$45,2,FALSE),"")</f>
        <v/>
      </c>
      <c r="Z257" s="90" t="str">
        <f t="shared" si="44"/>
        <v/>
      </c>
      <c r="AA257" s="100" t="str">
        <f t="shared" si="45"/>
        <v/>
      </c>
      <c r="AB257" s="100" t="str">
        <f>IF(L257&lt;&gt;0,IF(R257="Yes",IF(#REF!="","P",""),""),"")</f>
        <v/>
      </c>
      <c r="AC257" s="100" t="str">
        <f t="shared" si="46"/>
        <v/>
      </c>
      <c r="AD257" s="100" t="str">
        <f t="shared" si="47"/>
        <v/>
      </c>
      <c r="AE257" s="100" t="str">
        <f t="shared" si="48"/>
        <v/>
      </c>
      <c r="BN257" s="73" t="str">
        <f t="shared" si="49"/>
        <v/>
      </c>
      <c r="BO257" s="73" t="str">
        <f t="shared" si="50"/>
        <v/>
      </c>
      <c r="BP257" s="73" t="str">
        <f t="shared" si="51"/>
        <v/>
      </c>
      <c r="BQ257" s="73" t="str">
        <f t="shared" si="52"/>
        <v/>
      </c>
      <c r="BT257" s="73" t="str">
        <f t="shared" si="53"/>
        <v/>
      </c>
      <c r="CX257" s="42" t="str">
        <f t="shared" si="56"/>
        <v/>
      </c>
    </row>
    <row r="258" spans="1:102" ht="20.100000000000001" customHeight="1" x14ac:dyDescent="0.3">
      <c r="A258" s="90">
        <f>ROW()</f>
        <v>258</v>
      </c>
      <c r="B258" s="139" t="str">
        <f t="shared" si="54"/>
        <v/>
      </c>
      <c r="C258" s="139" t="str">
        <f t="shared" si="43"/>
        <v/>
      </c>
      <c r="D258" s="139" t="str">
        <f>IF(C258="","",COUNTIFS(C$11:C258,"&gt;0"))</f>
        <v/>
      </c>
      <c r="E258" s="57"/>
      <c r="F258" s="58"/>
      <c r="G258" s="58"/>
      <c r="H258" s="57"/>
      <c r="I258" s="180"/>
      <c r="J258" s="68"/>
      <c r="K258" s="277"/>
      <c r="L258" s="275">
        <v>0</v>
      </c>
      <c r="M258" s="183" t="str">
        <f>IFERROR(VLOOKUP(J258,Lists!J$4:K$723,2,FALSE),"")</f>
        <v/>
      </c>
      <c r="N258" s="70" t="str">
        <f>IFERROR(VLOOKUP(J258,Lists!J$4:L$723,3,FALSE),"")</f>
        <v/>
      </c>
      <c r="O258" s="71" t="str">
        <f t="shared" si="55"/>
        <v/>
      </c>
      <c r="P258" s="66"/>
      <c r="Q258" s="181"/>
      <c r="R258" s="94"/>
      <c r="S258" s="102"/>
      <c r="T258" s="103"/>
      <c r="U258" s="94"/>
      <c r="V258" s="104"/>
      <c r="W258" s="114"/>
      <c r="X258" s="85" t="str">
        <f>IFERROR(VLOOKUP(I258,Lists!A$4:B$11,2,FALSE),"")</f>
        <v/>
      </c>
      <c r="Y258" s="85" t="str">
        <f>IFERROR(VLOOKUP(#REF!,Lists!A$12:B$45,2,FALSE),"")</f>
        <v/>
      </c>
      <c r="Z258" s="90" t="str">
        <f t="shared" si="44"/>
        <v/>
      </c>
      <c r="AA258" s="100" t="str">
        <f t="shared" si="45"/>
        <v/>
      </c>
      <c r="AB258" s="100" t="str">
        <f>IF(L258&lt;&gt;0,IF(R258="Yes",IF(#REF!="","P",""),""),"")</f>
        <v/>
      </c>
      <c r="AC258" s="100" t="str">
        <f t="shared" si="46"/>
        <v/>
      </c>
      <c r="AD258" s="100" t="str">
        <f t="shared" si="47"/>
        <v/>
      </c>
      <c r="AE258" s="100" t="str">
        <f t="shared" si="48"/>
        <v/>
      </c>
      <c r="BN258" s="73" t="str">
        <f t="shared" si="49"/>
        <v/>
      </c>
      <c r="BO258" s="73" t="str">
        <f t="shared" si="50"/>
        <v/>
      </c>
      <c r="BP258" s="73" t="str">
        <f t="shared" si="51"/>
        <v/>
      </c>
      <c r="BQ258" s="73" t="str">
        <f t="shared" si="52"/>
        <v/>
      </c>
      <c r="BT258" s="73" t="str">
        <f t="shared" si="53"/>
        <v/>
      </c>
      <c r="CX258" s="42" t="str">
        <f t="shared" si="56"/>
        <v/>
      </c>
    </row>
    <row r="259" spans="1:102" ht="20.100000000000001" customHeight="1" x14ac:dyDescent="0.3">
      <c r="A259" s="90">
        <f>ROW()</f>
        <v>259</v>
      </c>
      <c r="B259" s="139" t="str">
        <f t="shared" si="54"/>
        <v/>
      </c>
      <c r="C259" s="139" t="str">
        <f t="shared" si="43"/>
        <v/>
      </c>
      <c r="D259" s="139" t="str">
        <f>IF(C259="","",COUNTIFS(C$11:C259,"&gt;0"))</f>
        <v/>
      </c>
      <c r="E259" s="57"/>
      <c r="F259" s="58"/>
      <c r="G259" s="58"/>
      <c r="H259" s="57"/>
      <c r="I259" s="180"/>
      <c r="J259" s="68"/>
      <c r="K259" s="277"/>
      <c r="L259" s="275">
        <v>0</v>
      </c>
      <c r="M259" s="183" t="str">
        <f>IFERROR(VLOOKUP(J259,Lists!J$4:K$723,2,FALSE),"")</f>
        <v/>
      </c>
      <c r="N259" s="70" t="str">
        <f>IFERROR(VLOOKUP(J259,Lists!J$4:L$723,3,FALSE),"")</f>
        <v/>
      </c>
      <c r="O259" s="71" t="str">
        <f t="shared" si="55"/>
        <v/>
      </c>
      <c r="P259" s="66"/>
      <c r="Q259" s="181"/>
      <c r="R259" s="94"/>
      <c r="S259" s="102"/>
      <c r="T259" s="103"/>
      <c r="U259" s="94"/>
      <c r="V259" s="104"/>
      <c r="W259" s="114"/>
      <c r="X259" s="85" t="str">
        <f>IFERROR(VLOOKUP(I259,Lists!A$4:B$11,2,FALSE),"")</f>
        <v/>
      </c>
      <c r="Y259" s="85" t="str">
        <f>IFERROR(VLOOKUP(#REF!,Lists!A$12:B$45,2,FALSE),"")</f>
        <v/>
      </c>
      <c r="Z259" s="90" t="str">
        <f t="shared" si="44"/>
        <v/>
      </c>
      <c r="AA259" s="100" t="str">
        <f t="shared" si="45"/>
        <v/>
      </c>
      <c r="AB259" s="100" t="str">
        <f>IF(L259&lt;&gt;0,IF(R259="Yes",IF(#REF!="","P",""),""),"")</f>
        <v/>
      </c>
      <c r="AC259" s="100" t="str">
        <f t="shared" si="46"/>
        <v/>
      </c>
      <c r="AD259" s="100" t="str">
        <f t="shared" si="47"/>
        <v/>
      </c>
      <c r="AE259" s="100" t="str">
        <f t="shared" si="48"/>
        <v/>
      </c>
      <c r="BN259" s="73" t="str">
        <f t="shared" si="49"/>
        <v/>
      </c>
      <c r="BO259" s="73" t="str">
        <f t="shared" si="50"/>
        <v/>
      </c>
      <c r="BP259" s="73" t="str">
        <f t="shared" si="51"/>
        <v/>
      </c>
      <c r="BQ259" s="73" t="str">
        <f t="shared" si="52"/>
        <v/>
      </c>
      <c r="BT259" s="73" t="str">
        <f t="shared" si="53"/>
        <v/>
      </c>
      <c r="CX259" s="42" t="str">
        <f t="shared" si="56"/>
        <v/>
      </c>
    </row>
    <row r="260" spans="1:102" ht="20.100000000000001" customHeight="1" x14ac:dyDescent="0.3">
      <c r="A260" s="90">
        <f>ROW()</f>
        <v>260</v>
      </c>
      <c r="B260" s="139" t="str">
        <f t="shared" si="54"/>
        <v/>
      </c>
      <c r="C260" s="139" t="str">
        <f t="shared" si="43"/>
        <v/>
      </c>
      <c r="D260" s="139" t="str">
        <f>IF(C260="","",COUNTIFS(C$11:C260,"&gt;0"))</f>
        <v/>
      </c>
      <c r="E260" s="57"/>
      <c r="F260" s="58"/>
      <c r="G260" s="58"/>
      <c r="H260" s="57"/>
      <c r="I260" s="180"/>
      <c r="J260" s="68"/>
      <c r="K260" s="277"/>
      <c r="L260" s="275">
        <v>0</v>
      </c>
      <c r="M260" s="183" t="str">
        <f>IFERROR(VLOOKUP(J260,Lists!J$4:K$723,2,FALSE),"")</f>
        <v/>
      </c>
      <c r="N260" s="70" t="str">
        <f>IFERROR(VLOOKUP(J260,Lists!J$4:L$723,3,FALSE),"")</f>
        <v/>
      </c>
      <c r="O260" s="71" t="str">
        <f t="shared" si="55"/>
        <v/>
      </c>
      <c r="P260" s="66"/>
      <c r="Q260" s="181"/>
      <c r="R260" s="94"/>
      <c r="S260" s="102"/>
      <c r="T260" s="103"/>
      <c r="U260" s="94"/>
      <c r="V260" s="104"/>
      <c r="W260" s="114"/>
      <c r="X260" s="85" t="str">
        <f>IFERROR(VLOOKUP(I260,Lists!A$4:B$11,2,FALSE),"")</f>
        <v/>
      </c>
      <c r="Y260" s="85" t="str">
        <f>IFERROR(VLOOKUP(#REF!,Lists!A$12:B$45,2,FALSE),"")</f>
        <v/>
      </c>
      <c r="Z260" s="90" t="str">
        <f t="shared" si="44"/>
        <v/>
      </c>
      <c r="AA260" s="100" t="str">
        <f t="shared" si="45"/>
        <v/>
      </c>
      <c r="AB260" s="100" t="str">
        <f>IF(L260&lt;&gt;0,IF(R260="Yes",IF(#REF!="","P",""),""),"")</f>
        <v/>
      </c>
      <c r="AC260" s="100" t="str">
        <f t="shared" si="46"/>
        <v/>
      </c>
      <c r="AD260" s="100" t="str">
        <f t="shared" si="47"/>
        <v/>
      </c>
      <c r="AE260" s="100" t="str">
        <f t="shared" si="48"/>
        <v/>
      </c>
      <c r="BN260" s="73" t="str">
        <f t="shared" si="49"/>
        <v/>
      </c>
      <c r="BO260" s="73" t="str">
        <f t="shared" si="50"/>
        <v/>
      </c>
      <c r="BP260" s="73" t="str">
        <f t="shared" si="51"/>
        <v/>
      </c>
      <c r="BQ260" s="73" t="str">
        <f t="shared" si="52"/>
        <v/>
      </c>
      <c r="BT260" s="73" t="str">
        <f t="shared" si="53"/>
        <v/>
      </c>
      <c r="CX260" s="42" t="str">
        <f t="shared" si="56"/>
        <v/>
      </c>
    </row>
    <row r="261" spans="1:102" ht="20.100000000000001" customHeight="1" x14ac:dyDescent="0.3">
      <c r="A261" s="90">
        <f>ROW()</f>
        <v>261</v>
      </c>
      <c r="B261" s="139" t="str">
        <f t="shared" si="54"/>
        <v/>
      </c>
      <c r="C261" s="139" t="str">
        <f t="shared" si="43"/>
        <v/>
      </c>
      <c r="D261" s="139" t="str">
        <f>IF(C261="","",COUNTIFS(C$11:C261,"&gt;0"))</f>
        <v/>
      </c>
      <c r="E261" s="57"/>
      <c r="F261" s="58"/>
      <c r="G261" s="58"/>
      <c r="H261" s="57"/>
      <c r="I261" s="180"/>
      <c r="J261" s="68"/>
      <c r="K261" s="277"/>
      <c r="L261" s="275">
        <v>0</v>
      </c>
      <c r="M261" s="183" t="str">
        <f>IFERROR(VLOOKUP(J261,Lists!J$4:K$723,2,FALSE),"")</f>
        <v/>
      </c>
      <c r="N261" s="70" t="str">
        <f>IFERROR(VLOOKUP(J261,Lists!J$4:L$723,3,FALSE),"")</f>
        <v/>
      </c>
      <c r="O261" s="71" t="str">
        <f t="shared" si="55"/>
        <v/>
      </c>
      <c r="P261" s="66"/>
      <c r="Q261" s="181"/>
      <c r="R261" s="94"/>
      <c r="S261" s="102"/>
      <c r="T261" s="103"/>
      <c r="U261" s="94"/>
      <c r="V261" s="104"/>
      <c r="W261" s="114"/>
      <c r="X261" s="85" t="str">
        <f>IFERROR(VLOOKUP(I261,Lists!A$4:B$11,2,FALSE),"")</f>
        <v/>
      </c>
      <c r="Y261" s="85" t="str">
        <f>IFERROR(VLOOKUP(#REF!,Lists!A$12:B$45,2,FALSE),"")</f>
        <v/>
      </c>
      <c r="Z261" s="90" t="str">
        <f t="shared" si="44"/>
        <v/>
      </c>
      <c r="AA261" s="100" t="str">
        <f t="shared" si="45"/>
        <v/>
      </c>
      <c r="AB261" s="100" t="str">
        <f>IF(L261&lt;&gt;0,IF(R261="Yes",IF(#REF!="","P",""),""),"")</f>
        <v/>
      </c>
      <c r="AC261" s="100" t="str">
        <f t="shared" si="46"/>
        <v/>
      </c>
      <c r="AD261" s="100" t="str">
        <f t="shared" si="47"/>
        <v/>
      </c>
      <c r="AE261" s="100" t="str">
        <f t="shared" si="48"/>
        <v/>
      </c>
      <c r="BN261" s="73" t="str">
        <f t="shared" si="49"/>
        <v/>
      </c>
      <c r="BO261" s="73" t="str">
        <f t="shared" si="50"/>
        <v/>
      </c>
      <c r="BP261" s="73" t="str">
        <f t="shared" si="51"/>
        <v/>
      </c>
      <c r="BQ261" s="73" t="str">
        <f t="shared" si="52"/>
        <v/>
      </c>
      <c r="BT261" s="73" t="str">
        <f t="shared" si="53"/>
        <v/>
      </c>
      <c r="CX261" s="42" t="str">
        <f t="shared" si="56"/>
        <v/>
      </c>
    </row>
    <row r="262" spans="1:102" ht="20.100000000000001" customHeight="1" x14ac:dyDescent="0.3">
      <c r="A262" s="90">
        <f>ROW()</f>
        <v>262</v>
      </c>
      <c r="B262" s="139" t="str">
        <f t="shared" si="54"/>
        <v/>
      </c>
      <c r="C262" s="139" t="str">
        <f t="shared" si="43"/>
        <v/>
      </c>
      <c r="D262" s="139" t="str">
        <f>IF(C262="","",COUNTIFS(C$11:C262,"&gt;0"))</f>
        <v/>
      </c>
      <c r="E262" s="57"/>
      <c r="F262" s="58"/>
      <c r="G262" s="58"/>
      <c r="H262" s="57"/>
      <c r="I262" s="180"/>
      <c r="J262" s="68"/>
      <c r="K262" s="277"/>
      <c r="L262" s="275">
        <v>0</v>
      </c>
      <c r="M262" s="183" t="str">
        <f>IFERROR(VLOOKUP(J262,Lists!J$4:K$723,2,FALSE),"")</f>
        <v/>
      </c>
      <c r="N262" s="70" t="str">
        <f>IFERROR(VLOOKUP(J262,Lists!J$4:L$723,3,FALSE),"")</f>
        <v/>
      </c>
      <c r="O262" s="71" t="str">
        <f t="shared" si="55"/>
        <v/>
      </c>
      <c r="P262" s="66"/>
      <c r="Q262" s="181"/>
      <c r="R262" s="94"/>
      <c r="S262" s="102"/>
      <c r="T262" s="103"/>
      <c r="U262" s="94"/>
      <c r="V262" s="104"/>
      <c r="W262" s="114"/>
      <c r="X262" s="85" t="str">
        <f>IFERROR(VLOOKUP(I262,Lists!A$4:B$11,2,FALSE),"")</f>
        <v/>
      </c>
      <c r="Y262" s="85" t="str">
        <f>IFERROR(VLOOKUP(#REF!,Lists!A$12:B$45,2,FALSE),"")</f>
        <v/>
      </c>
      <c r="Z262" s="90" t="str">
        <f t="shared" si="44"/>
        <v/>
      </c>
      <c r="AA262" s="100" t="str">
        <f t="shared" si="45"/>
        <v/>
      </c>
      <c r="AB262" s="100" t="str">
        <f>IF(L262&lt;&gt;0,IF(R262="Yes",IF(#REF!="","P",""),""),"")</f>
        <v/>
      </c>
      <c r="AC262" s="100" t="str">
        <f t="shared" si="46"/>
        <v/>
      </c>
      <c r="AD262" s="100" t="str">
        <f t="shared" si="47"/>
        <v/>
      </c>
      <c r="AE262" s="100" t="str">
        <f t="shared" si="48"/>
        <v/>
      </c>
      <c r="BN262" s="73" t="str">
        <f t="shared" si="49"/>
        <v/>
      </c>
      <c r="BO262" s="73" t="str">
        <f t="shared" si="50"/>
        <v/>
      </c>
      <c r="BP262" s="73" t="str">
        <f t="shared" si="51"/>
        <v/>
      </c>
      <c r="BQ262" s="73" t="str">
        <f t="shared" si="52"/>
        <v/>
      </c>
      <c r="BT262" s="73" t="str">
        <f t="shared" si="53"/>
        <v/>
      </c>
      <c r="CX262" s="42" t="str">
        <f t="shared" si="56"/>
        <v/>
      </c>
    </row>
    <row r="263" spans="1:102" ht="20.100000000000001" customHeight="1" x14ac:dyDescent="0.3">
      <c r="A263" s="90">
        <f>ROW()</f>
        <v>263</v>
      </c>
      <c r="B263" s="139" t="str">
        <f t="shared" si="54"/>
        <v/>
      </c>
      <c r="C263" s="139" t="str">
        <f t="shared" si="43"/>
        <v/>
      </c>
      <c r="D263" s="139" t="str">
        <f>IF(C263="","",COUNTIFS(C$11:C263,"&gt;0"))</f>
        <v/>
      </c>
      <c r="E263" s="57"/>
      <c r="F263" s="58"/>
      <c r="G263" s="58"/>
      <c r="H263" s="57"/>
      <c r="I263" s="180"/>
      <c r="J263" s="68"/>
      <c r="K263" s="277"/>
      <c r="L263" s="275">
        <v>0</v>
      </c>
      <c r="M263" s="183" t="str">
        <f>IFERROR(VLOOKUP(J263,Lists!J$4:K$723,2,FALSE),"")</f>
        <v/>
      </c>
      <c r="N263" s="70" t="str">
        <f>IFERROR(VLOOKUP(J263,Lists!J$4:L$723,3,FALSE),"")</f>
        <v/>
      </c>
      <c r="O263" s="71" t="str">
        <f t="shared" si="55"/>
        <v/>
      </c>
      <c r="P263" s="66"/>
      <c r="Q263" s="181"/>
      <c r="R263" s="94"/>
      <c r="S263" s="102"/>
      <c r="T263" s="103"/>
      <c r="U263" s="94"/>
      <c r="V263" s="104"/>
      <c r="W263" s="114"/>
      <c r="X263" s="85" t="str">
        <f>IFERROR(VLOOKUP(I263,Lists!A$4:B$11,2,FALSE),"")</f>
        <v/>
      </c>
      <c r="Y263" s="85" t="str">
        <f>IFERROR(VLOOKUP(#REF!,Lists!A$12:B$45,2,FALSE),"")</f>
        <v/>
      </c>
      <c r="Z263" s="90" t="str">
        <f t="shared" si="44"/>
        <v/>
      </c>
      <c r="AA263" s="100" t="str">
        <f t="shared" si="45"/>
        <v/>
      </c>
      <c r="AB263" s="100" t="str">
        <f>IF(L263&lt;&gt;0,IF(R263="Yes",IF(#REF!="","P",""),""),"")</f>
        <v/>
      </c>
      <c r="AC263" s="100" t="str">
        <f t="shared" si="46"/>
        <v/>
      </c>
      <c r="AD263" s="100" t="str">
        <f t="shared" si="47"/>
        <v/>
      </c>
      <c r="AE263" s="100" t="str">
        <f t="shared" si="48"/>
        <v/>
      </c>
      <c r="BN263" s="73" t="str">
        <f t="shared" si="49"/>
        <v/>
      </c>
      <c r="BO263" s="73" t="str">
        <f t="shared" si="50"/>
        <v/>
      </c>
      <c r="BP263" s="73" t="str">
        <f t="shared" si="51"/>
        <v/>
      </c>
      <c r="BQ263" s="73" t="str">
        <f t="shared" si="52"/>
        <v/>
      </c>
      <c r="BT263" s="73" t="str">
        <f t="shared" si="53"/>
        <v/>
      </c>
      <c r="CX263" s="42" t="str">
        <f t="shared" si="56"/>
        <v/>
      </c>
    </row>
    <row r="264" spans="1:102" ht="20.100000000000001" customHeight="1" x14ac:dyDescent="0.3">
      <c r="A264" s="90">
        <f>ROW()</f>
        <v>264</v>
      </c>
      <c r="B264" s="139" t="str">
        <f t="shared" si="54"/>
        <v/>
      </c>
      <c r="C264" s="139" t="str">
        <f t="shared" si="43"/>
        <v/>
      </c>
      <c r="D264" s="139" t="str">
        <f>IF(C264="","",COUNTIFS(C$11:C264,"&gt;0"))</f>
        <v/>
      </c>
      <c r="E264" s="57"/>
      <c r="F264" s="58"/>
      <c r="G264" s="58"/>
      <c r="H264" s="57"/>
      <c r="I264" s="180"/>
      <c r="J264" s="68"/>
      <c r="K264" s="277"/>
      <c r="L264" s="275">
        <v>0</v>
      </c>
      <c r="M264" s="183" t="str">
        <f>IFERROR(VLOOKUP(J264,Lists!J$4:K$723,2,FALSE),"")</f>
        <v/>
      </c>
      <c r="N264" s="70" t="str">
        <f>IFERROR(VLOOKUP(J264,Lists!J$4:L$723,3,FALSE),"")</f>
        <v/>
      </c>
      <c r="O264" s="71" t="str">
        <f t="shared" si="55"/>
        <v/>
      </c>
      <c r="P264" s="66"/>
      <c r="Q264" s="181"/>
      <c r="R264" s="94"/>
      <c r="S264" s="102"/>
      <c r="T264" s="103"/>
      <c r="U264" s="94"/>
      <c r="V264" s="104"/>
      <c r="W264" s="114"/>
      <c r="X264" s="85" t="str">
        <f>IFERROR(VLOOKUP(I264,Lists!A$4:B$11,2,FALSE),"")</f>
        <v/>
      </c>
      <c r="Y264" s="85" t="str">
        <f>IFERROR(VLOOKUP(#REF!,Lists!A$12:B$45,2,FALSE),"")</f>
        <v/>
      </c>
      <c r="Z264" s="90" t="str">
        <f t="shared" si="44"/>
        <v/>
      </c>
      <c r="AA264" s="100" t="str">
        <f t="shared" si="45"/>
        <v/>
      </c>
      <c r="AB264" s="100" t="str">
        <f>IF(L264&lt;&gt;0,IF(R264="Yes",IF(#REF!="","P",""),""),"")</f>
        <v/>
      </c>
      <c r="AC264" s="100" t="str">
        <f t="shared" si="46"/>
        <v/>
      </c>
      <c r="AD264" s="100" t="str">
        <f t="shared" si="47"/>
        <v/>
      </c>
      <c r="AE264" s="100" t="str">
        <f t="shared" si="48"/>
        <v/>
      </c>
      <c r="BN264" s="73" t="str">
        <f t="shared" si="49"/>
        <v/>
      </c>
      <c r="BO264" s="73" t="str">
        <f t="shared" si="50"/>
        <v/>
      </c>
      <c r="BP264" s="73" t="str">
        <f t="shared" si="51"/>
        <v/>
      </c>
      <c r="BQ264" s="73" t="str">
        <f t="shared" si="52"/>
        <v/>
      </c>
      <c r="BT264" s="73" t="str">
        <f t="shared" si="53"/>
        <v/>
      </c>
      <c r="CX264" s="42" t="str">
        <f t="shared" si="56"/>
        <v/>
      </c>
    </row>
    <row r="265" spans="1:102" ht="20.100000000000001" customHeight="1" x14ac:dyDescent="0.3">
      <c r="A265" s="90">
        <f>ROW()</f>
        <v>265</v>
      </c>
      <c r="B265" s="139" t="str">
        <f t="shared" si="54"/>
        <v/>
      </c>
      <c r="C265" s="139" t="str">
        <f t="shared" si="43"/>
        <v/>
      </c>
      <c r="D265" s="139" t="str">
        <f>IF(C265="","",COUNTIFS(C$11:C265,"&gt;0"))</f>
        <v/>
      </c>
      <c r="E265" s="57"/>
      <c r="F265" s="58"/>
      <c r="G265" s="58"/>
      <c r="H265" s="57"/>
      <c r="I265" s="180"/>
      <c r="J265" s="68"/>
      <c r="K265" s="277"/>
      <c r="L265" s="275">
        <v>0</v>
      </c>
      <c r="M265" s="183" t="str">
        <f>IFERROR(VLOOKUP(J265,Lists!J$4:K$723,2,FALSE),"")</f>
        <v/>
      </c>
      <c r="N265" s="70" t="str">
        <f>IFERROR(VLOOKUP(J265,Lists!J$4:L$723,3,FALSE),"")</f>
        <v/>
      </c>
      <c r="O265" s="71" t="str">
        <f t="shared" si="55"/>
        <v/>
      </c>
      <c r="P265" s="66"/>
      <c r="Q265" s="181"/>
      <c r="R265" s="94"/>
      <c r="S265" s="102"/>
      <c r="T265" s="103"/>
      <c r="U265" s="94"/>
      <c r="V265" s="104"/>
      <c r="W265" s="114"/>
      <c r="X265" s="85" t="str">
        <f>IFERROR(VLOOKUP(I265,Lists!A$4:B$11,2,FALSE),"")</f>
        <v/>
      </c>
      <c r="Y265" s="85" t="str">
        <f>IFERROR(VLOOKUP(#REF!,Lists!A$12:B$45,2,FALSE),"")</f>
        <v/>
      </c>
      <c r="Z265" s="90" t="str">
        <f t="shared" si="44"/>
        <v/>
      </c>
      <c r="AA265" s="100" t="str">
        <f t="shared" si="45"/>
        <v/>
      </c>
      <c r="AB265" s="100" t="str">
        <f>IF(L265&lt;&gt;0,IF(R265="Yes",IF(#REF!="","P",""),""),"")</f>
        <v/>
      </c>
      <c r="AC265" s="100" t="str">
        <f t="shared" si="46"/>
        <v/>
      </c>
      <c r="AD265" s="100" t="str">
        <f t="shared" si="47"/>
        <v/>
      </c>
      <c r="AE265" s="100" t="str">
        <f t="shared" si="48"/>
        <v/>
      </c>
      <c r="BN265" s="73" t="str">
        <f t="shared" si="49"/>
        <v/>
      </c>
      <c r="BO265" s="73" t="str">
        <f t="shared" si="50"/>
        <v/>
      </c>
      <c r="BP265" s="73" t="str">
        <f t="shared" si="51"/>
        <v/>
      </c>
      <c r="BQ265" s="73" t="str">
        <f t="shared" si="52"/>
        <v/>
      </c>
      <c r="BT265" s="73" t="str">
        <f t="shared" si="53"/>
        <v/>
      </c>
      <c r="CX265" s="42" t="str">
        <f t="shared" si="56"/>
        <v/>
      </c>
    </row>
    <row r="266" spans="1:102" ht="20.100000000000001" customHeight="1" x14ac:dyDescent="0.3">
      <c r="A266" s="90">
        <f>ROW()</f>
        <v>266</v>
      </c>
      <c r="B266" s="139" t="str">
        <f t="shared" si="54"/>
        <v/>
      </c>
      <c r="C266" s="139" t="str">
        <f t="shared" si="43"/>
        <v/>
      </c>
      <c r="D266" s="139" t="str">
        <f>IF(C266="","",COUNTIFS(C$11:C266,"&gt;0"))</f>
        <v/>
      </c>
      <c r="E266" s="57"/>
      <c r="F266" s="58"/>
      <c r="G266" s="58"/>
      <c r="H266" s="57"/>
      <c r="I266" s="180"/>
      <c r="J266" s="68"/>
      <c r="K266" s="277"/>
      <c r="L266" s="275">
        <v>0</v>
      </c>
      <c r="M266" s="183" t="str">
        <f>IFERROR(VLOOKUP(J266,Lists!J$4:K$723,2,FALSE),"")</f>
        <v/>
      </c>
      <c r="N266" s="70" t="str">
        <f>IFERROR(VLOOKUP(J266,Lists!J$4:L$723,3,FALSE),"")</f>
        <v/>
      </c>
      <c r="O266" s="71" t="str">
        <f t="shared" si="55"/>
        <v/>
      </c>
      <c r="P266" s="66"/>
      <c r="Q266" s="181"/>
      <c r="R266" s="94"/>
      <c r="S266" s="102"/>
      <c r="T266" s="103"/>
      <c r="U266" s="94"/>
      <c r="V266" s="104"/>
      <c r="W266" s="114"/>
      <c r="X266" s="85" t="str">
        <f>IFERROR(VLOOKUP(I266,Lists!A$4:B$11,2,FALSE),"")</f>
        <v/>
      </c>
      <c r="Y266" s="85" t="str">
        <f>IFERROR(VLOOKUP(#REF!,Lists!A$12:B$45,2,FALSE),"")</f>
        <v/>
      </c>
      <c r="Z266" s="90" t="str">
        <f t="shared" si="44"/>
        <v/>
      </c>
      <c r="AA266" s="100" t="str">
        <f t="shared" si="45"/>
        <v/>
      </c>
      <c r="AB266" s="100" t="str">
        <f>IF(L266&lt;&gt;0,IF(R266="Yes",IF(#REF!="","P",""),""),"")</f>
        <v/>
      </c>
      <c r="AC266" s="100" t="str">
        <f t="shared" si="46"/>
        <v/>
      </c>
      <c r="AD266" s="100" t="str">
        <f t="shared" si="47"/>
        <v/>
      </c>
      <c r="AE266" s="100" t="str">
        <f t="shared" si="48"/>
        <v/>
      </c>
      <c r="BN266" s="73" t="str">
        <f t="shared" si="49"/>
        <v/>
      </c>
      <c r="BO266" s="73" t="str">
        <f t="shared" si="50"/>
        <v/>
      </c>
      <c r="BP266" s="73" t="str">
        <f t="shared" si="51"/>
        <v/>
      </c>
      <c r="BQ266" s="73" t="str">
        <f t="shared" si="52"/>
        <v/>
      </c>
      <c r="BT266" s="73" t="str">
        <f t="shared" si="53"/>
        <v/>
      </c>
      <c r="CX266" s="42" t="str">
        <f t="shared" si="56"/>
        <v/>
      </c>
    </row>
    <row r="267" spans="1:102" ht="20.100000000000001" customHeight="1" x14ac:dyDescent="0.3">
      <c r="A267" s="90">
        <f>ROW()</f>
        <v>267</v>
      </c>
      <c r="B267" s="139" t="str">
        <f t="shared" si="54"/>
        <v/>
      </c>
      <c r="C267" s="139" t="str">
        <f t="shared" ref="C267:C330" si="57">IF(R267="Yes",B267,"")</f>
        <v/>
      </c>
      <c r="D267" s="139" t="str">
        <f>IF(C267="","",COUNTIFS(C$11:C267,"&gt;0"))</f>
        <v/>
      </c>
      <c r="E267" s="57"/>
      <c r="F267" s="58"/>
      <c r="G267" s="58"/>
      <c r="H267" s="57"/>
      <c r="I267" s="180"/>
      <c r="J267" s="68"/>
      <c r="K267" s="277"/>
      <c r="L267" s="275">
        <v>0</v>
      </c>
      <c r="M267" s="183" t="str">
        <f>IFERROR(VLOOKUP(J267,Lists!J$4:K$723,2,FALSE),"")</f>
        <v/>
      </c>
      <c r="N267" s="70" t="str">
        <f>IFERROR(VLOOKUP(J267,Lists!J$4:L$723,3,FALSE),"")</f>
        <v/>
      </c>
      <c r="O267" s="71" t="str">
        <f t="shared" si="55"/>
        <v/>
      </c>
      <c r="P267" s="66"/>
      <c r="Q267" s="181"/>
      <c r="R267" s="94"/>
      <c r="S267" s="102"/>
      <c r="T267" s="103"/>
      <c r="U267" s="94"/>
      <c r="V267" s="104"/>
      <c r="W267" s="114"/>
      <c r="X267" s="85" t="str">
        <f>IFERROR(VLOOKUP(I267,Lists!A$4:B$11,2,FALSE),"")</f>
        <v/>
      </c>
      <c r="Y267" s="85" t="str">
        <f>IFERROR(VLOOKUP(#REF!,Lists!A$12:B$45,2,FALSE),"")</f>
        <v/>
      </c>
      <c r="Z267" s="90" t="str">
        <f t="shared" ref="Z267:Z330" si="58">IF(L267&lt;&gt;0,IF(P267="","P",""),"")</f>
        <v/>
      </c>
      <c r="AA267" s="100" t="str">
        <f t="shared" ref="AA267:AA330" si="59">IF(L267&lt;&gt;0,IF(P267&lt;&gt;0,IF(R267="","P",""),"P"),"")</f>
        <v/>
      </c>
      <c r="AB267" s="100" t="str">
        <f>IF(L267&lt;&gt;0,IF(R267="Yes",IF(#REF!="","P",""),""),"")</f>
        <v/>
      </c>
      <c r="AC267" s="100" t="str">
        <f t="shared" ref="AC267:AC330" si="60">IF(L267&lt;&gt;0,IF(R267="Yes",IF(S267="","P",""),""),"")</f>
        <v/>
      </c>
      <c r="AD267" s="100" t="str">
        <f t="shared" ref="AD267:AD330" si="61">IF(L267&lt;&gt;0,IF(R267="Yes",IF(U267="","P",""),""),"")</f>
        <v/>
      </c>
      <c r="AE267" s="100" t="str">
        <f t="shared" ref="AE267:AE330" si="62">IF(L267&lt;&gt;0,IF(S267="No - Never began",IF(T267="","P",""),""),"")</f>
        <v/>
      </c>
      <c r="BN267" s="73" t="str">
        <f t="shared" ref="BN267:BN330" si="63">IF($P267&gt;0,IF(E267="","P",""),"")</f>
        <v/>
      </c>
      <c r="BO267" s="73" t="str">
        <f t="shared" ref="BO267:BO330" si="64">IF($P267&gt;0,IF(F267="","P",""),"")</f>
        <v/>
      </c>
      <c r="BP267" s="73" t="str">
        <f t="shared" ref="BP267:BP330" si="65">IF($P267&gt;0,IF(G267="","P",""),"")</f>
        <v/>
      </c>
      <c r="BQ267" s="73" t="str">
        <f t="shared" ref="BQ267:BQ330" si="66">IF($P267&gt;0,IF(H267="","P",""),"")</f>
        <v/>
      </c>
      <c r="BT267" s="73" t="str">
        <f t="shared" ref="BT267:BT330" si="67">IF($P267&gt;0,IF(L267=0,"P",""),"")</f>
        <v/>
      </c>
      <c r="CX267" s="42" t="str">
        <f t="shared" si="56"/>
        <v/>
      </c>
    </row>
    <row r="268" spans="1:102" ht="20.100000000000001" customHeight="1" x14ac:dyDescent="0.3">
      <c r="A268" s="90">
        <f>ROW()</f>
        <v>268</v>
      </c>
      <c r="B268" s="139" t="str">
        <f t="shared" ref="B268:B331" si="68">IF(H268&gt;0,IF(H268&amp;J268=H267&amp;J267,B267,B267+1),"")</f>
        <v/>
      </c>
      <c r="C268" s="139" t="str">
        <f t="shared" si="57"/>
        <v/>
      </c>
      <c r="D268" s="139" t="str">
        <f>IF(C268="","",COUNTIFS(C$11:C268,"&gt;0"))</f>
        <v/>
      </c>
      <c r="E268" s="57"/>
      <c r="F268" s="58"/>
      <c r="G268" s="58"/>
      <c r="H268" s="57"/>
      <c r="I268" s="180"/>
      <c r="J268" s="68"/>
      <c r="K268" s="277"/>
      <c r="L268" s="275">
        <v>0</v>
      </c>
      <c r="M268" s="183" t="str">
        <f>IFERROR(VLOOKUP(J268,Lists!J$4:K$723,2,FALSE),"")</f>
        <v/>
      </c>
      <c r="N268" s="70" t="str">
        <f>IFERROR(VLOOKUP(J268,Lists!J$4:L$723,3,FALSE),"")</f>
        <v/>
      </c>
      <c r="O268" s="71" t="str">
        <f t="shared" ref="O268:O331" si="69">IF(L268&gt;0,L268*M268,"")</f>
        <v/>
      </c>
      <c r="P268" s="66"/>
      <c r="Q268" s="181"/>
      <c r="R268" s="94"/>
      <c r="S268" s="102"/>
      <c r="T268" s="103"/>
      <c r="U268" s="94"/>
      <c r="V268" s="104"/>
      <c r="W268" s="114"/>
      <c r="X268" s="85" t="str">
        <f>IFERROR(VLOOKUP(I268,Lists!A$4:B$11,2,FALSE),"")</f>
        <v/>
      </c>
      <c r="Y268" s="85" t="str">
        <f>IFERROR(VLOOKUP(#REF!,Lists!A$12:B$45,2,FALSE),"")</f>
        <v/>
      </c>
      <c r="Z268" s="90" t="str">
        <f t="shared" si="58"/>
        <v/>
      </c>
      <c r="AA268" s="100" t="str">
        <f t="shared" si="59"/>
        <v/>
      </c>
      <c r="AB268" s="100" t="str">
        <f>IF(L268&lt;&gt;0,IF(R268="Yes",IF(#REF!="","P",""),""),"")</f>
        <v/>
      </c>
      <c r="AC268" s="100" t="str">
        <f t="shared" si="60"/>
        <v/>
      </c>
      <c r="AD268" s="100" t="str">
        <f t="shared" si="61"/>
        <v/>
      </c>
      <c r="AE268" s="100" t="str">
        <f t="shared" si="62"/>
        <v/>
      </c>
      <c r="BN268" s="73" t="str">
        <f t="shared" si="63"/>
        <v/>
      </c>
      <c r="BO268" s="73" t="str">
        <f t="shared" si="64"/>
        <v/>
      </c>
      <c r="BP268" s="73" t="str">
        <f t="shared" si="65"/>
        <v/>
      </c>
      <c r="BQ268" s="73" t="str">
        <f t="shared" si="66"/>
        <v/>
      </c>
      <c r="BT268" s="73" t="str">
        <f t="shared" si="67"/>
        <v/>
      </c>
      <c r="CX268" s="42" t="str">
        <f t="shared" ref="CX268:CX331" si="70">IF(L268&lt;&gt;0,IF(P268="","P",""),"")</f>
        <v/>
      </c>
    </row>
    <row r="269" spans="1:102" ht="20.100000000000001" customHeight="1" x14ac:dyDescent="0.3">
      <c r="A269" s="90">
        <f>ROW()</f>
        <v>269</v>
      </c>
      <c r="B269" s="139" t="str">
        <f t="shared" si="68"/>
        <v/>
      </c>
      <c r="C269" s="139" t="str">
        <f t="shared" si="57"/>
        <v/>
      </c>
      <c r="D269" s="139" t="str">
        <f>IF(C269="","",COUNTIFS(C$11:C269,"&gt;0"))</f>
        <v/>
      </c>
      <c r="E269" s="57"/>
      <c r="F269" s="58"/>
      <c r="G269" s="58"/>
      <c r="H269" s="57"/>
      <c r="I269" s="180"/>
      <c r="J269" s="68"/>
      <c r="K269" s="277"/>
      <c r="L269" s="275">
        <v>0</v>
      </c>
      <c r="M269" s="183" t="str">
        <f>IFERROR(VLOOKUP(J269,Lists!J$4:K$723,2,FALSE),"")</f>
        <v/>
      </c>
      <c r="N269" s="70" t="str">
        <f>IFERROR(VLOOKUP(J269,Lists!J$4:L$723,3,FALSE),"")</f>
        <v/>
      </c>
      <c r="O269" s="71" t="str">
        <f t="shared" si="69"/>
        <v/>
      </c>
      <c r="P269" s="66"/>
      <c r="Q269" s="181"/>
      <c r="R269" s="94"/>
      <c r="S269" s="102"/>
      <c r="T269" s="103"/>
      <c r="U269" s="94"/>
      <c r="V269" s="104"/>
      <c r="W269" s="114"/>
      <c r="X269" s="85" t="str">
        <f>IFERROR(VLOOKUP(I269,Lists!A$4:B$11,2,FALSE),"")</f>
        <v/>
      </c>
      <c r="Y269" s="85" t="str">
        <f>IFERROR(VLOOKUP(#REF!,Lists!A$12:B$45,2,FALSE),"")</f>
        <v/>
      </c>
      <c r="Z269" s="90" t="str">
        <f t="shared" si="58"/>
        <v/>
      </c>
      <c r="AA269" s="100" t="str">
        <f t="shared" si="59"/>
        <v/>
      </c>
      <c r="AB269" s="100" t="str">
        <f>IF(L269&lt;&gt;0,IF(R269="Yes",IF(#REF!="","P",""),""),"")</f>
        <v/>
      </c>
      <c r="AC269" s="100" t="str">
        <f t="shared" si="60"/>
        <v/>
      </c>
      <c r="AD269" s="100" t="str">
        <f t="shared" si="61"/>
        <v/>
      </c>
      <c r="AE269" s="100" t="str">
        <f t="shared" si="62"/>
        <v/>
      </c>
      <c r="BN269" s="73" t="str">
        <f t="shared" si="63"/>
        <v/>
      </c>
      <c r="BO269" s="73" t="str">
        <f t="shared" si="64"/>
        <v/>
      </c>
      <c r="BP269" s="73" t="str">
        <f t="shared" si="65"/>
        <v/>
      </c>
      <c r="BQ269" s="73" t="str">
        <f t="shared" si="66"/>
        <v/>
      </c>
      <c r="BT269" s="73" t="str">
        <f t="shared" si="67"/>
        <v/>
      </c>
      <c r="CX269" s="42" t="str">
        <f t="shared" si="70"/>
        <v/>
      </c>
    </row>
    <row r="270" spans="1:102" ht="20.100000000000001" customHeight="1" x14ac:dyDescent="0.3">
      <c r="A270" s="90">
        <f>ROW()</f>
        <v>270</v>
      </c>
      <c r="B270" s="139" t="str">
        <f t="shared" si="68"/>
        <v/>
      </c>
      <c r="C270" s="139" t="str">
        <f t="shared" si="57"/>
        <v/>
      </c>
      <c r="D270" s="139" t="str">
        <f>IF(C270="","",COUNTIFS(C$11:C270,"&gt;0"))</f>
        <v/>
      </c>
      <c r="E270" s="57"/>
      <c r="F270" s="58"/>
      <c r="G270" s="58"/>
      <c r="H270" s="57"/>
      <c r="I270" s="180"/>
      <c r="J270" s="68"/>
      <c r="K270" s="277"/>
      <c r="L270" s="275">
        <v>0</v>
      </c>
      <c r="M270" s="183" t="str">
        <f>IFERROR(VLOOKUP(J270,Lists!J$4:K$723,2,FALSE),"")</f>
        <v/>
      </c>
      <c r="N270" s="70" t="str">
        <f>IFERROR(VLOOKUP(J270,Lists!J$4:L$723,3,FALSE),"")</f>
        <v/>
      </c>
      <c r="O270" s="71" t="str">
        <f t="shared" si="69"/>
        <v/>
      </c>
      <c r="P270" s="66"/>
      <c r="Q270" s="181"/>
      <c r="R270" s="94"/>
      <c r="S270" s="102"/>
      <c r="T270" s="103"/>
      <c r="U270" s="94"/>
      <c r="V270" s="104"/>
      <c r="W270" s="114"/>
      <c r="X270" s="85" t="str">
        <f>IFERROR(VLOOKUP(I270,Lists!A$4:B$11,2,FALSE),"")</f>
        <v/>
      </c>
      <c r="Y270" s="85" t="str">
        <f>IFERROR(VLOOKUP(#REF!,Lists!A$12:B$45,2,FALSE),"")</f>
        <v/>
      </c>
      <c r="Z270" s="90" t="str">
        <f t="shared" si="58"/>
        <v/>
      </c>
      <c r="AA270" s="100" t="str">
        <f t="shared" si="59"/>
        <v/>
      </c>
      <c r="AB270" s="100" t="str">
        <f>IF(L270&lt;&gt;0,IF(R270="Yes",IF(#REF!="","P",""),""),"")</f>
        <v/>
      </c>
      <c r="AC270" s="100" t="str">
        <f t="shared" si="60"/>
        <v/>
      </c>
      <c r="AD270" s="100" t="str">
        <f t="shared" si="61"/>
        <v/>
      </c>
      <c r="AE270" s="100" t="str">
        <f t="shared" si="62"/>
        <v/>
      </c>
      <c r="BN270" s="73" t="str">
        <f t="shared" si="63"/>
        <v/>
      </c>
      <c r="BO270" s="73" t="str">
        <f t="shared" si="64"/>
        <v/>
      </c>
      <c r="BP270" s="73" t="str">
        <f t="shared" si="65"/>
        <v/>
      </c>
      <c r="BQ270" s="73" t="str">
        <f t="shared" si="66"/>
        <v/>
      </c>
      <c r="BT270" s="73" t="str">
        <f t="shared" si="67"/>
        <v/>
      </c>
      <c r="CX270" s="42" t="str">
        <f t="shared" si="70"/>
        <v/>
      </c>
    </row>
    <row r="271" spans="1:102" ht="20.100000000000001" customHeight="1" x14ac:dyDescent="0.3">
      <c r="A271" s="90">
        <f>ROW()</f>
        <v>271</v>
      </c>
      <c r="B271" s="139" t="str">
        <f t="shared" si="68"/>
        <v/>
      </c>
      <c r="C271" s="139" t="str">
        <f t="shared" si="57"/>
        <v/>
      </c>
      <c r="D271" s="139" t="str">
        <f>IF(C271="","",COUNTIFS(C$11:C271,"&gt;0"))</f>
        <v/>
      </c>
      <c r="E271" s="57"/>
      <c r="F271" s="58"/>
      <c r="G271" s="58"/>
      <c r="H271" s="57"/>
      <c r="I271" s="180"/>
      <c r="J271" s="68"/>
      <c r="K271" s="277"/>
      <c r="L271" s="275">
        <v>0</v>
      </c>
      <c r="M271" s="183" t="str">
        <f>IFERROR(VLOOKUP(J271,Lists!J$4:K$723,2,FALSE),"")</f>
        <v/>
      </c>
      <c r="N271" s="70" t="str">
        <f>IFERROR(VLOOKUP(J271,Lists!J$4:L$723,3,FALSE),"")</f>
        <v/>
      </c>
      <c r="O271" s="71" t="str">
        <f t="shared" si="69"/>
        <v/>
      </c>
      <c r="P271" s="66"/>
      <c r="Q271" s="181"/>
      <c r="R271" s="94"/>
      <c r="S271" s="102"/>
      <c r="T271" s="103"/>
      <c r="U271" s="94"/>
      <c r="V271" s="104"/>
      <c r="W271" s="114"/>
      <c r="X271" s="85" t="str">
        <f>IFERROR(VLOOKUP(I271,Lists!A$4:B$11,2,FALSE),"")</f>
        <v/>
      </c>
      <c r="Y271" s="85" t="str">
        <f>IFERROR(VLOOKUP(#REF!,Lists!A$12:B$45,2,FALSE),"")</f>
        <v/>
      </c>
      <c r="Z271" s="90" t="str">
        <f t="shared" si="58"/>
        <v/>
      </c>
      <c r="AA271" s="100" t="str">
        <f t="shared" si="59"/>
        <v/>
      </c>
      <c r="AB271" s="100" t="str">
        <f>IF(L271&lt;&gt;0,IF(R271="Yes",IF(#REF!="","P",""),""),"")</f>
        <v/>
      </c>
      <c r="AC271" s="100" t="str">
        <f t="shared" si="60"/>
        <v/>
      </c>
      <c r="AD271" s="100" t="str">
        <f t="shared" si="61"/>
        <v/>
      </c>
      <c r="AE271" s="100" t="str">
        <f t="shared" si="62"/>
        <v/>
      </c>
      <c r="BN271" s="73" t="str">
        <f t="shared" si="63"/>
        <v/>
      </c>
      <c r="BO271" s="73" t="str">
        <f t="shared" si="64"/>
        <v/>
      </c>
      <c r="BP271" s="73" t="str">
        <f t="shared" si="65"/>
        <v/>
      </c>
      <c r="BQ271" s="73" t="str">
        <f t="shared" si="66"/>
        <v/>
      </c>
      <c r="BT271" s="73" t="str">
        <f t="shared" si="67"/>
        <v/>
      </c>
      <c r="CX271" s="42" t="str">
        <f t="shared" si="70"/>
        <v/>
      </c>
    </row>
    <row r="272" spans="1:102" ht="20.100000000000001" customHeight="1" x14ac:dyDescent="0.3">
      <c r="A272" s="90">
        <f>ROW()</f>
        <v>272</v>
      </c>
      <c r="B272" s="139" t="str">
        <f t="shared" si="68"/>
        <v/>
      </c>
      <c r="C272" s="139" t="str">
        <f t="shared" si="57"/>
        <v/>
      </c>
      <c r="D272" s="139" t="str">
        <f>IF(C272="","",COUNTIFS(C$11:C272,"&gt;0"))</f>
        <v/>
      </c>
      <c r="E272" s="57"/>
      <c r="F272" s="58"/>
      <c r="G272" s="58"/>
      <c r="H272" s="57"/>
      <c r="I272" s="180"/>
      <c r="J272" s="68"/>
      <c r="K272" s="277"/>
      <c r="L272" s="275">
        <v>0</v>
      </c>
      <c r="M272" s="183" t="str">
        <f>IFERROR(VLOOKUP(J272,Lists!J$4:K$723,2,FALSE),"")</f>
        <v/>
      </c>
      <c r="N272" s="70" t="str">
        <f>IFERROR(VLOOKUP(J272,Lists!J$4:L$723,3,FALSE),"")</f>
        <v/>
      </c>
      <c r="O272" s="71" t="str">
        <f t="shared" si="69"/>
        <v/>
      </c>
      <c r="P272" s="66"/>
      <c r="Q272" s="181"/>
      <c r="R272" s="94"/>
      <c r="S272" s="102"/>
      <c r="T272" s="103"/>
      <c r="U272" s="94"/>
      <c r="V272" s="104"/>
      <c r="W272" s="114"/>
      <c r="X272" s="85" t="str">
        <f>IFERROR(VLOOKUP(I272,Lists!A$4:B$11,2,FALSE),"")</f>
        <v/>
      </c>
      <c r="Y272" s="85" t="str">
        <f>IFERROR(VLOOKUP(#REF!,Lists!A$12:B$45,2,FALSE),"")</f>
        <v/>
      </c>
      <c r="Z272" s="90" t="str">
        <f t="shared" si="58"/>
        <v/>
      </c>
      <c r="AA272" s="100" t="str">
        <f t="shared" si="59"/>
        <v/>
      </c>
      <c r="AB272" s="100" t="str">
        <f>IF(L272&lt;&gt;0,IF(R272="Yes",IF(#REF!="","P",""),""),"")</f>
        <v/>
      </c>
      <c r="AC272" s="100" t="str">
        <f t="shared" si="60"/>
        <v/>
      </c>
      <c r="AD272" s="100" t="str">
        <f t="shared" si="61"/>
        <v/>
      </c>
      <c r="AE272" s="100" t="str">
        <f t="shared" si="62"/>
        <v/>
      </c>
      <c r="BN272" s="73" t="str">
        <f t="shared" si="63"/>
        <v/>
      </c>
      <c r="BO272" s="73" t="str">
        <f t="shared" si="64"/>
        <v/>
      </c>
      <c r="BP272" s="73" t="str">
        <f t="shared" si="65"/>
        <v/>
      </c>
      <c r="BQ272" s="73" t="str">
        <f t="shared" si="66"/>
        <v/>
      </c>
      <c r="BT272" s="73" t="str">
        <f t="shared" si="67"/>
        <v/>
      </c>
      <c r="CX272" s="42" t="str">
        <f t="shared" si="70"/>
        <v/>
      </c>
    </row>
    <row r="273" spans="1:102" ht="20.100000000000001" customHeight="1" x14ac:dyDescent="0.3">
      <c r="A273" s="90">
        <f>ROW()</f>
        <v>273</v>
      </c>
      <c r="B273" s="139" t="str">
        <f t="shared" si="68"/>
        <v/>
      </c>
      <c r="C273" s="139" t="str">
        <f t="shared" si="57"/>
        <v/>
      </c>
      <c r="D273" s="139" t="str">
        <f>IF(C273="","",COUNTIFS(C$11:C273,"&gt;0"))</f>
        <v/>
      </c>
      <c r="E273" s="57"/>
      <c r="F273" s="58"/>
      <c r="G273" s="58"/>
      <c r="H273" s="57"/>
      <c r="I273" s="180"/>
      <c r="J273" s="68"/>
      <c r="K273" s="277"/>
      <c r="L273" s="275">
        <v>0</v>
      </c>
      <c r="M273" s="183" t="str">
        <f>IFERROR(VLOOKUP(J273,Lists!J$4:K$723,2,FALSE),"")</f>
        <v/>
      </c>
      <c r="N273" s="70" t="str">
        <f>IFERROR(VLOOKUP(J273,Lists!J$4:L$723,3,FALSE),"")</f>
        <v/>
      </c>
      <c r="O273" s="71" t="str">
        <f t="shared" si="69"/>
        <v/>
      </c>
      <c r="P273" s="66"/>
      <c r="Q273" s="181"/>
      <c r="R273" s="94"/>
      <c r="S273" s="102"/>
      <c r="T273" s="103"/>
      <c r="U273" s="94"/>
      <c r="V273" s="104"/>
      <c r="W273" s="114"/>
      <c r="X273" s="85" t="str">
        <f>IFERROR(VLOOKUP(I273,Lists!A$4:B$11,2,FALSE),"")</f>
        <v/>
      </c>
      <c r="Y273" s="85" t="str">
        <f>IFERROR(VLOOKUP(#REF!,Lists!A$12:B$45,2,FALSE),"")</f>
        <v/>
      </c>
      <c r="Z273" s="90" t="str">
        <f t="shared" si="58"/>
        <v/>
      </c>
      <c r="AA273" s="100" t="str">
        <f t="shared" si="59"/>
        <v/>
      </c>
      <c r="AB273" s="100" t="str">
        <f>IF(L273&lt;&gt;0,IF(R273="Yes",IF(#REF!="","P",""),""),"")</f>
        <v/>
      </c>
      <c r="AC273" s="100" t="str">
        <f t="shared" si="60"/>
        <v/>
      </c>
      <c r="AD273" s="100" t="str">
        <f t="shared" si="61"/>
        <v/>
      </c>
      <c r="AE273" s="100" t="str">
        <f t="shared" si="62"/>
        <v/>
      </c>
      <c r="BN273" s="73" t="str">
        <f t="shared" si="63"/>
        <v/>
      </c>
      <c r="BO273" s="73" t="str">
        <f t="shared" si="64"/>
        <v/>
      </c>
      <c r="BP273" s="73" t="str">
        <f t="shared" si="65"/>
        <v/>
      </c>
      <c r="BQ273" s="73" t="str">
        <f t="shared" si="66"/>
        <v/>
      </c>
      <c r="BT273" s="73" t="str">
        <f t="shared" si="67"/>
        <v/>
      </c>
      <c r="CX273" s="42" t="str">
        <f t="shared" si="70"/>
        <v/>
      </c>
    </row>
    <row r="274" spans="1:102" ht="20.100000000000001" customHeight="1" x14ac:dyDescent="0.3">
      <c r="A274" s="90">
        <f>ROW()</f>
        <v>274</v>
      </c>
      <c r="B274" s="139" t="str">
        <f t="shared" si="68"/>
        <v/>
      </c>
      <c r="C274" s="139" t="str">
        <f t="shared" si="57"/>
        <v/>
      </c>
      <c r="D274" s="139" t="str">
        <f>IF(C274="","",COUNTIFS(C$11:C274,"&gt;0"))</f>
        <v/>
      </c>
      <c r="E274" s="57"/>
      <c r="F274" s="58"/>
      <c r="G274" s="58"/>
      <c r="H274" s="57"/>
      <c r="I274" s="180"/>
      <c r="J274" s="68"/>
      <c r="K274" s="277"/>
      <c r="L274" s="275">
        <v>0</v>
      </c>
      <c r="M274" s="183" t="str">
        <f>IFERROR(VLOOKUP(J274,Lists!J$4:K$723,2,FALSE),"")</f>
        <v/>
      </c>
      <c r="N274" s="70" t="str">
        <f>IFERROR(VLOOKUP(J274,Lists!J$4:L$723,3,FALSE),"")</f>
        <v/>
      </c>
      <c r="O274" s="71" t="str">
        <f t="shared" si="69"/>
        <v/>
      </c>
      <c r="P274" s="66"/>
      <c r="Q274" s="181"/>
      <c r="R274" s="94"/>
      <c r="S274" s="102"/>
      <c r="T274" s="103"/>
      <c r="U274" s="94"/>
      <c r="V274" s="104"/>
      <c r="W274" s="114"/>
      <c r="X274" s="85" t="str">
        <f>IFERROR(VLOOKUP(I274,Lists!A$4:B$11,2,FALSE),"")</f>
        <v/>
      </c>
      <c r="Y274" s="85" t="str">
        <f>IFERROR(VLOOKUP(#REF!,Lists!A$12:B$45,2,FALSE),"")</f>
        <v/>
      </c>
      <c r="Z274" s="90" t="str">
        <f t="shared" si="58"/>
        <v/>
      </c>
      <c r="AA274" s="100" t="str">
        <f t="shared" si="59"/>
        <v/>
      </c>
      <c r="AB274" s="100" t="str">
        <f>IF(L274&lt;&gt;0,IF(R274="Yes",IF(#REF!="","P",""),""),"")</f>
        <v/>
      </c>
      <c r="AC274" s="100" t="str">
        <f t="shared" si="60"/>
        <v/>
      </c>
      <c r="AD274" s="100" t="str">
        <f t="shared" si="61"/>
        <v/>
      </c>
      <c r="AE274" s="100" t="str">
        <f t="shared" si="62"/>
        <v/>
      </c>
      <c r="BN274" s="73" t="str">
        <f t="shared" si="63"/>
        <v/>
      </c>
      <c r="BO274" s="73" t="str">
        <f t="shared" si="64"/>
        <v/>
      </c>
      <c r="BP274" s="73" t="str">
        <f t="shared" si="65"/>
        <v/>
      </c>
      <c r="BQ274" s="73" t="str">
        <f t="shared" si="66"/>
        <v/>
      </c>
      <c r="BT274" s="73" t="str">
        <f t="shared" si="67"/>
        <v/>
      </c>
      <c r="CX274" s="42" t="str">
        <f t="shared" si="70"/>
        <v/>
      </c>
    </row>
    <row r="275" spans="1:102" ht="20.100000000000001" customHeight="1" x14ac:dyDescent="0.3">
      <c r="A275" s="90">
        <f>ROW()</f>
        <v>275</v>
      </c>
      <c r="B275" s="139" t="str">
        <f t="shared" si="68"/>
        <v/>
      </c>
      <c r="C275" s="139" t="str">
        <f t="shared" si="57"/>
        <v/>
      </c>
      <c r="D275" s="139" t="str">
        <f>IF(C275="","",COUNTIFS(C$11:C275,"&gt;0"))</f>
        <v/>
      </c>
      <c r="E275" s="57"/>
      <c r="F275" s="58"/>
      <c r="G275" s="58"/>
      <c r="H275" s="57"/>
      <c r="I275" s="180"/>
      <c r="J275" s="68"/>
      <c r="K275" s="277"/>
      <c r="L275" s="275">
        <v>0</v>
      </c>
      <c r="M275" s="183" t="str">
        <f>IFERROR(VLOOKUP(J275,Lists!J$4:K$723,2,FALSE),"")</f>
        <v/>
      </c>
      <c r="N275" s="70" t="str">
        <f>IFERROR(VLOOKUP(J275,Lists!J$4:L$723,3,FALSE),"")</f>
        <v/>
      </c>
      <c r="O275" s="71" t="str">
        <f t="shared" si="69"/>
        <v/>
      </c>
      <c r="P275" s="66"/>
      <c r="Q275" s="181"/>
      <c r="R275" s="94"/>
      <c r="S275" s="102"/>
      <c r="T275" s="103"/>
      <c r="U275" s="94"/>
      <c r="V275" s="104"/>
      <c r="W275" s="114"/>
      <c r="X275" s="85" t="str">
        <f>IFERROR(VLOOKUP(I275,Lists!A$4:B$11,2,FALSE),"")</f>
        <v/>
      </c>
      <c r="Y275" s="85" t="str">
        <f>IFERROR(VLOOKUP(#REF!,Lists!A$12:B$45,2,FALSE),"")</f>
        <v/>
      </c>
      <c r="Z275" s="90" t="str">
        <f t="shared" si="58"/>
        <v/>
      </c>
      <c r="AA275" s="100" t="str">
        <f t="shared" si="59"/>
        <v/>
      </c>
      <c r="AB275" s="100" t="str">
        <f>IF(L275&lt;&gt;0,IF(R275="Yes",IF(#REF!="","P",""),""),"")</f>
        <v/>
      </c>
      <c r="AC275" s="100" t="str">
        <f t="shared" si="60"/>
        <v/>
      </c>
      <c r="AD275" s="100" t="str">
        <f t="shared" si="61"/>
        <v/>
      </c>
      <c r="AE275" s="100" t="str">
        <f t="shared" si="62"/>
        <v/>
      </c>
      <c r="BN275" s="73" t="str">
        <f t="shared" si="63"/>
        <v/>
      </c>
      <c r="BO275" s="73" t="str">
        <f t="shared" si="64"/>
        <v/>
      </c>
      <c r="BP275" s="73" t="str">
        <f t="shared" si="65"/>
        <v/>
      </c>
      <c r="BQ275" s="73" t="str">
        <f t="shared" si="66"/>
        <v/>
      </c>
      <c r="BT275" s="73" t="str">
        <f t="shared" si="67"/>
        <v/>
      </c>
      <c r="CX275" s="42" t="str">
        <f t="shared" si="70"/>
        <v/>
      </c>
    </row>
    <row r="276" spans="1:102" ht="20.100000000000001" customHeight="1" x14ac:dyDescent="0.3">
      <c r="A276" s="90">
        <f>ROW()</f>
        <v>276</v>
      </c>
      <c r="B276" s="139" t="str">
        <f t="shared" si="68"/>
        <v/>
      </c>
      <c r="C276" s="139" t="str">
        <f t="shared" si="57"/>
        <v/>
      </c>
      <c r="D276" s="139" t="str">
        <f>IF(C276="","",COUNTIFS(C$11:C276,"&gt;0"))</f>
        <v/>
      </c>
      <c r="E276" s="57"/>
      <c r="F276" s="58"/>
      <c r="G276" s="58"/>
      <c r="H276" s="57"/>
      <c r="I276" s="180"/>
      <c r="J276" s="68"/>
      <c r="K276" s="277"/>
      <c r="L276" s="275">
        <v>0</v>
      </c>
      <c r="M276" s="183" t="str">
        <f>IFERROR(VLOOKUP(J276,Lists!J$4:K$723,2,FALSE),"")</f>
        <v/>
      </c>
      <c r="N276" s="70" t="str">
        <f>IFERROR(VLOOKUP(J276,Lists!J$4:L$723,3,FALSE),"")</f>
        <v/>
      </c>
      <c r="O276" s="71" t="str">
        <f t="shared" si="69"/>
        <v/>
      </c>
      <c r="P276" s="66"/>
      <c r="Q276" s="181"/>
      <c r="R276" s="94"/>
      <c r="S276" s="102"/>
      <c r="T276" s="103"/>
      <c r="U276" s="94"/>
      <c r="V276" s="104"/>
      <c r="W276" s="114"/>
      <c r="X276" s="85" t="str">
        <f>IFERROR(VLOOKUP(I276,Lists!A$4:B$11,2,FALSE),"")</f>
        <v/>
      </c>
      <c r="Y276" s="85" t="str">
        <f>IFERROR(VLOOKUP(#REF!,Lists!A$12:B$45,2,FALSE),"")</f>
        <v/>
      </c>
      <c r="Z276" s="90" t="str">
        <f t="shared" si="58"/>
        <v/>
      </c>
      <c r="AA276" s="100" t="str">
        <f t="shared" si="59"/>
        <v/>
      </c>
      <c r="AB276" s="100" t="str">
        <f>IF(L276&lt;&gt;0,IF(R276="Yes",IF(#REF!="","P",""),""),"")</f>
        <v/>
      </c>
      <c r="AC276" s="100" t="str">
        <f t="shared" si="60"/>
        <v/>
      </c>
      <c r="AD276" s="100" t="str">
        <f t="shared" si="61"/>
        <v/>
      </c>
      <c r="AE276" s="100" t="str">
        <f t="shared" si="62"/>
        <v/>
      </c>
      <c r="BN276" s="73" t="str">
        <f t="shared" si="63"/>
        <v/>
      </c>
      <c r="BO276" s="73" t="str">
        <f t="shared" si="64"/>
        <v/>
      </c>
      <c r="BP276" s="73" t="str">
        <f t="shared" si="65"/>
        <v/>
      </c>
      <c r="BQ276" s="73" t="str">
        <f t="shared" si="66"/>
        <v/>
      </c>
      <c r="BT276" s="73" t="str">
        <f t="shared" si="67"/>
        <v/>
      </c>
      <c r="CX276" s="42" t="str">
        <f t="shared" si="70"/>
        <v/>
      </c>
    </row>
    <row r="277" spans="1:102" ht="20.100000000000001" customHeight="1" x14ac:dyDescent="0.3">
      <c r="A277" s="90">
        <f>ROW()</f>
        <v>277</v>
      </c>
      <c r="B277" s="139" t="str">
        <f t="shared" si="68"/>
        <v/>
      </c>
      <c r="C277" s="139" t="str">
        <f t="shared" si="57"/>
        <v/>
      </c>
      <c r="D277" s="139" t="str">
        <f>IF(C277="","",COUNTIFS(C$11:C277,"&gt;0"))</f>
        <v/>
      </c>
      <c r="E277" s="57"/>
      <c r="F277" s="58"/>
      <c r="G277" s="58"/>
      <c r="H277" s="57"/>
      <c r="I277" s="180"/>
      <c r="J277" s="68"/>
      <c r="K277" s="277"/>
      <c r="L277" s="275">
        <v>0</v>
      </c>
      <c r="M277" s="183" t="str">
        <f>IFERROR(VLOOKUP(J277,Lists!J$4:K$723,2,FALSE),"")</f>
        <v/>
      </c>
      <c r="N277" s="70" t="str">
        <f>IFERROR(VLOOKUP(J277,Lists!J$4:L$723,3,FALSE),"")</f>
        <v/>
      </c>
      <c r="O277" s="71" t="str">
        <f t="shared" si="69"/>
        <v/>
      </c>
      <c r="P277" s="66"/>
      <c r="Q277" s="181"/>
      <c r="R277" s="94"/>
      <c r="S277" s="102"/>
      <c r="T277" s="103"/>
      <c r="U277" s="94"/>
      <c r="V277" s="104"/>
      <c r="W277" s="114"/>
      <c r="X277" s="85" t="str">
        <f>IFERROR(VLOOKUP(I277,Lists!A$4:B$11,2,FALSE),"")</f>
        <v/>
      </c>
      <c r="Y277" s="85" t="str">
        <f>IFERROR(VLOOKUP(#REF!,Lists!A$12:B$45,2,FALSE),"")</f>
        <v/>
      </c>
      <c r="Z277" s="90" t="str">
        <f t="shared" si="58"/>
        <v/>
      </c>
      <c r="AA277" s="100" t="str">
        <f t="shared" si="59"/>
        <v/>
      </c>
      <c r="AB277" s="100" t="str">
        <f>IF(L277&lt;&gt;0,IF(R277="Yes",IF(#REF!="","P",""),""),"")</f>
        <v/>
      </c>
      <c r="AC277" s="100" t="str">
        <f t="shared" si="60"/>
        <v/>
      </c>
      <c r="AD277" s="100" t="str">
        <f t="shared" si="61"/>
        <v/>
      </c>
      <c r="AE277" s="100" t="str">
        <f t="shared" si="62"/>
        <v/>
      </c>
      <c r="BN277" s="73" t="str">
        <f t="shared" si="63"/>
        <v/>
      </c>
      <c r="BO277" s="73" t="str">
        <f t="shared" si="64"/>
        <v/>
      </c>
      <c r="BP277" s="73" t="str">
        <f t="shared" si="65"/>
        <v/>
      </c>
      <c r="BQ277" s="73" t="str">
        <f t="shared" si="66"/>
        <v/>
      </c>
      <c r="BT277" s="73" t="str">
        <f t="shared" si="67"/>
        <v/>
      </c>
      <c r="CX277" s="42" t="str">
        <f t="shared" si="70"/>
        <v/>
      </c>
    </row>
    <row r="278" spans="1:102" ht="20.100000000000001" customHeight="1" x14ac:dyDescent="0.3">
      <c r="A278" s="90">
        <f>ROW()</f>
        <v>278</v>
      </c>
      <c r="B278" s="139" t="str">
        <f t="shared" si="68"/>
        <v/>
      </c>
      <c r="C278" s="139" t="str">
        <f t="shared" si="57"/>
        <v/>
      </c>
      <c r="D278" s="139" t="str">
        <f>IF(C278="","",COUNTIFS(C$11:C278,"&gt;0"))</f>
        <v/>
      </c>
      <c r="E278" s="57"/>
      <c r="F278" s="58"/>
      <c r="G278" s="58"/>
      <c r="H278" s="57"/>
      <c r="I278" s="180"/>
      <c r="J278" s="68"/>
      <c r="K278" s="277"/>
      <c r="L278" s="275">
        <v>0</v>
      </c>
      <c r="M278" s="183" t="str">
        <f>IFERROR(VLOOKUP(J278,Lists!J$4:K$723,2,FALSE),"")</f>
        <v/>
      </c>
      <c r="N278" s="70" t="str">
        <f>IFERROR(VLOOKUP(J278,Lists!J$4:L$723,3,FALSE),"")</f>
        <v/>
      </c>
      <c r="O278" s="71" t="str">
        <f t="shared" si="69"/>
        <v/>
      </c>
      <c r="P278" s="66"/>
      <c r="Q278" s="181"/>
      <c r="R278" s="94"/>
      <c r="S278" s="102"/>
      <c r="T278" s="103"/>
      <c r="U278" s="94"/>
      <c r="V278" s="104"/>
      <c r="W278" s="114"/>
      <c r="X278" s="85" t="str">
        <f>IFERROR(VLOOKUP(I278,Lists!A$4:B$11,2,FALSE),"")</f>
        <v/>
      </c>
      <c r="Y278" s="85" t="str">
        <f>IFERROR(VLOOKUP(#REF!,Lists!A$12:B$45,2,FALSE),"")</f>
        <v/>
      </c>
      <c r="Z278" s="90" t="str">
        <f t="shared" si="58"/>
        <v/>
      </c>
      <c r="AA278" s="100" t="str">
        <f t="shared" si="59"/>
        <v/>
      </c>
      <c r="AB278" s="100" t="str">
        <f>IF(L278&lt;&gt;0,IF(R278="Yes",IF(#REF!="","P",""),""),"")</f>
        <v/>
      </c>
      <c r="AC278" s="100" t="str">
        <f t="shared" si="60"/>
        <v/>
      </c>
      <c r="AD278" s="100" t="str">
        <f t="shared" si="61"/>
        <v/>
      </c>
      <c r="AE278" s="100" t="str">
        <f t="shared" si="62"/>
        <v/>
      </c>
      <c r="BN278" s="73" t="str">
        <f t="shared" si="63"/>
        <v/>
      </c>
      <c r="BO278" s="73" t="str">
        <f t="shared" si="64"/>
        <v/>
      </c>
      <c r="BP278" s="73" t="str">
        <f t="shared" si="65"/>
        <v/>
      </c>
      <c r="BQ278" s="73" t="str">
        <f t="shared" si="66"/>
        <v/>
      </c>
      <c r="BT278" s="73" t="str">
        <f t="shared" si="67"/>
        <v/>
      </c>
      <c r="CX278" s="42" t="str">
        <f t="shared" si="70"/>
        <v/>
      </c>
    </row>
    <row r="279" spans="1:102" ht="20.100000000000001" customHeight="1" x14ac:dyDescent="0.3">
      <c r="A279" s="90">
        <f>ROW()</f>
        <v>279</v>
      </c>
      <c r="B279" s="139" t="str">
        <f t="shared" si="68"/>
        <v/>
      </c>
      <c r="C279" s="139" t="str">
        <f t="shared" si="57"/>
        <v/>
      </c>
      <c r="D279" s="139" t="str">
        <f>IF(C279="","",COUNTIFS(C$11:C279,"&gt;0"))</f>
        <v/>
      </c>
      <c r="E279" s="57"/>
      <c r="F279" s="58"/>
      <c r="G279" s="58"/>
      <c r="H279" s="57"/>
      <c r="I279" s="180"/>
      <c r="J279" s="68"/>
      <c r="K279" s="277"/>
      <c r="L279" s="275">
        <v>0</v>
      </c>
      <c r="M279" s="183" t="str">
        <f>IFERROR(VLOOKUP(J279,Lists!J$4:K$723,2,FALSE),"")</f>
        <v/>
      </c>
      <c r="N279" s="70" t="str">
        <f>IFERROR(VLOOKUP(J279,Lists!J$4:L$723,3,FALSE),"")</f>
        <v/>
      </c>
      <c r="O279" s="71" t="str">
        <f t="shared" si="69"/>
        <v/>
      </c>
      <c r="P279" s="66"/>
      <c r="Q279" s="181"/>
      <c r="R279" s="94"/>
      <c r="S279" s="102"/>
      <c r="T279" s="103"/>
      <c r="U279" s="94"/>
      <c r="V279" s="104"/>
      <c r="W279" s="114"/>
      <c r="X279" s="85" t="str">
        <f>IFERROR(VLOOKUP(I279,Lists!A$4:B$11,2,FALSE),"")</f>
        <v/>
      </c>
      <c r="Y279" s="85" t="str">
        <f>IFERROR(VLOOKUP(#REF!,Lists!A$12:B$45,2,FALSE),"")</f>
        <v/>
      </c>
      <c r="Z279" s="90" t="str">
        <f t="shared" si="58"/>
        <v/>
      </c>
      <c r="AA279" s="100" t="str">
        <f t="shared" si="59"/>
        <v/>
      </c>
      <c r="AB279" s="100" t="str">
        <f>IF(L279&lt;&gt;0,IF(R279="Yes",IF(#REF!="","P",""),""),"")</f>
        <v/>
      </c>
      <c r="AC279" s="100" t="str">
        <f t="shared" si="60"/>
        <v/>
      </c>
      <c r="AD279" s="100" t="str">
        <f t="shared" si="61"/>
        <v/>
      </c>
      <c r="AE279" s="100" t="str">
        <f t="shared" si="62"/>
        <v/>
      </c>
      <c r="BN279" s="73" t="str">
        <f t="shared" si="63"/>
        <v/>
      </c>
      <c r="BO279" s="73" t="str">
        <f t="shared" si="64"/>
        <v/>
      </c>
      <c r="BP279" s="73" t="str">
        <f t="shared" si="65"/>
        <v/>
      </c>
      <c r="BQ279" s="73" t="str">
        <f t="shared" si="66"/>
        <v/>
      </c>
      <c r="BT279" s="73" t="str">
        <f t="shared" si="67"/>
        <v/>
      </c>
      <c r="CX279" s="42" t="str">
        <f t="shared" si="70"/>
        <v/>
      </c>
    </row>
    <row r="280" spans="1:102" ht="20.100000000000001" customHeight="1" x14ac:dyDescent="0.3">
      <c r="A280" s="90">
        <f>ROW()</f>
        <v>280</v>
      </c>
      <c r="B280" s="139" t="str">
        <f t="shared" si="68"/>
        <v/>
      </c>
      <c r="C280" s="139" t="str">
        <f t="shared" si="57"/>
        <v/>
      </c>
      <c r="D280" s="139" t="str">
        <f>IF(C280="","",COUNTIFS(C$11:C280,"&gt;0"))</f>
        <v/>
      </c>
      <c r="E280" s="57"/>
      <c r="F280" s="58"/>
      <c r="G280" s="58"/>
      <c r="H280" s="57"/>
      <c r="I280" s="180"/>
      <c r="J280" s="68"/>
      <c r="K280" s="277"/>
      <c r="L280" s="275">
        <v>0</v>
      </c>
      <c r="M280" s="183" t="str">
        <f>IFERROR(VLOOKUP(J280,Lists!J$4:K$723,2,FALSE),"")</f>
        <v/>
      </c>
      <c r="N280" s="70" t="str">
        <f>IFERROR(VLOOKUP(J280,Lists!J$4:L$723,3,FALSE),"")</f>
        <v/>
      </c>
      <c r="O280" s="71" t="str">
        <f t="shared" si="69"/>
        <v/>
      </c>
      <c r="P280" s="66"/>
      <c r="Q280" s="181"/>
      <c r="R280" s="94"/>
      <c r="S280" s="102"/>
      <c r="T280" s="103"/>
      <c r="U280" s="94"/>
      <c r="V280" s="104"/>
      <c r="W280" s="114"/>
      <c r="X280" s="85" t="str">
        <f>IFERROR(VLOOKUP(I280,Lists!A$4:B$11,2,FALSE),"")</f>
        <v/>
      </c>
      <c r="Y280" s="85" t="str">
        <f>IFERROR(VLOOKUP(#REF!,Lists!A$12:B$45,2,FALSE),"")</f>
        <v/>
      </c>
      <c r="Z280" s="90" t="str">
        <f t="shared" si="58"/>
        <v/>
      </c>
      <c r="AA280" s="100" t="str">
        <f t="shared" si="59"/>
        <v/>
      </c>
      <c r="AB280" s="100" t="str">
        <f>IF(L280&lt;&gt;0,IF(R280="Yes",IF(#REF!="","P",""),""),"")</f>
        <v/>
      </c>
      <c r="AC280" s="100" t="str">
        <f t="shared" si="60"/>
        <v/>
      </c>
      <c r="AD280" s="100" t="str">
        <f t="shared" si="61"/>
        <v/>
      </c>
      <c r="AE280" s="100" t="str">
        <f t="shared" si="62"/>
        <v/>
      </c>
      <c r="BN280" s="73" t="str">
        <f t="shared" si="63"/>
        <v/>
      </c>
      <c r="BO280" s="73" t="str">
        <f t="shared" si="64"/>
        <v/>
      </c>
      <c r="BP280" s="73" t="str">
        <f t="shared" si="65"/>
        <v/>
      </c>
      <c r="BQ280" s="73" t="str">
        <f t="shared" si="66"/>
        <v/>
      </c>
      <c r="BT280" s="73" t="str">
        <f t="shared" si="67"/>
        <v/>
      </c>
      <c r="CX280" s="42" t="str">
        <f t="shared" si="70"/>
        <v/>
      </c>
    </row>
    <row r="281" spans="1:102" ht="20.100000000000001" customHeight="1" x14ac:dyDescent="0.3">
      <c r="A281" s="90">
        <f>ROW()</f>
        <v>281</v>
      </c>
      <c r="B281" s="139" t="str">
        <f t="shared" si="68"/>
        <v/>
      </c>
      <c r="C281" s="139" t="str">
        <f t="shared" si="57"/>
        <v/>
      </c>
      <c r="D281" s="139" t="str">
        <f>IF(C281="","",COUNTIFS(C$11:C281,"&gt;0"))</f>
        <v/>
      </c>
      <c r="E281" s="57"/>
      <c r="F281" s="58"/>
      <c r="G281" s="58"/>
      <c r="H281" s="57"/>
      <c r="I281" s="180"/>
      <c r="J281" s="68"/>
      <c r="K281" s="277"/>
      <c r="L281" s="275">
        <v>0</v>
      </c>
      <c r="M281" s="183" t="str">
        <f>IFERROR(VLOOKUP(J281,Lists!J$4:K$723,2,FALSE),"")</f>
        <v/>
      </c>
      <c r="N281" s="70" t="str">
        <f>IFERROR(VLOOKUP(J281,Lists!J$4:L$723,3,FALSE),"")</f>
        <v/>
      </c>
      <c r="O281" s="71" t="str">
        <f t="shared" si="69"/>
        <v/>
      </c>
      <c r="P281" s="66"/>
      <c r="Q281" s="181"/>
      <c r="R281" s="94"/>
      <c r="S281" s="102"/>
      <c r="T281" s="103"/>
      <c r="U281" s="94"/>
      <c r="V281" s="104"/>
      <c r="W281" s="114"/>
      <c r="X281" s="85" t="str">
        <f>IFERROR(VLOOKUP(I281,Lists!A$4:B$11,2,FALSE),"")</f>
        <v/>
      </c>
      <c r="Y281" s="85" t="str">
        <f>IFERROR(VLOOKUP(#REF!,Lists!A$12:B$45,2,FALSE),"")</f>
        <v/>
      </c>
      <c r="Z281" s="90" t="str">
        <f t="shared" si="58"/>
        <v/>
      </c>
      <c r="AA281" s="100" t="str">
        <f t="shared" si="59"/>
        <v/>
      </c>
      <c r="AB281" s="100" t="str">
        <f>IF(L281&lt;&gt;0,IF(R281="Yes",IF(#REF!="","P",""),""),"")</f>
        <v/>
      </c>
      <c r="AC281" s="100" t="str">
        <f t="shared" si="60"/>
        <v/>
      </c>
      <c r="AD281" s="100" t="str">
        <f t="shared" si="61"/>
        <v/>
      </c>
      <c r="AE281" s="100" t="str">
        <f t="shared" si="62"/>
        <v/>
      </c>
      <c r="BN281" s="73" t="str">
        <f t="shared" si="63"/>
        <v/>
      </c>
      <c r="BO281" s="73" t="str">
        <f t="shared" si="64"/>
        <v/>
      </c>
      <c r="BP281" s="73" t="str">
        <f t="shared" si="65"/>
        <v/>
      </c>
      <c r="BQ281" s="73" t="str">
        <f t="shared" si="66"/>
        <v/>
      </c>
      <c r="BT281" s="73" t="str">
        <f t="shared" si="67"/>
        <v/>
      </c>
      <c r="CX281" s="42" t="str">
        <f t="shared" si="70"/>
        <v/>
      </c>
    </row>
    <row r="282" spans="1:102" ht="20.100000000000001" customHeight="1" x14ac:dyDescent="0.3">
      <c r="A282" s="90">
        <f>ROW()</f>
        <v>282</v>
      </c>
      <c r="B282" s="139" t="str">
        <f t="shared" si="68"/>
        <v/>
      </c>
      <c r="C282" s="139" t="str">
        <f t="shared" si="57"/>
        <v/>
      </c>
      <c r="D282" s="139" t="str">
        <f>IF(C282="","",COUNTIFS(C$11:C282,"&gt;0"))</f>
        <v/>
      </c>
      <c r="E282" s="57"/>
      <c r="F282" s="58"/>
      <c r="G282" s="58"/>
      <c r="H282" s="57"/>
      <c r="I282" s="180"/>
      <c r="J282" s="68"/>
      <c r="K282" s="277"/>
      <c r="L282" s="275">
        <v>0</v>
      </c>
      <c r="M282" s="183" t="str">
        <f>IFERROR(VLOOKUP(J282,Lists!J$4:K$723,2,FALSE),"")</f>
        <v/>
      </c>
      <c r="N282" s="70" t="str">
        <f>IFERROR(VLOOKUP(J282,Lists!J$4:L$723,3,FALSE),"")</f>
        <v/>
      </c>
      <c r="O282" s="71" t="str">
        <f t="shared" si="69"/>
        <v/>
      </c>
      <c r="P282" s="66"/>
      <c r="Q282" s="181"/>
      <c r="R282" s="94"/>
      <c r="S282" s="102"/>
      <c r="T282" s="103"/>
      <c r="U282" s="94"/>
      <c r="V282" s="104"/>
      <c r="W282" s="114"/>
      <c r="X282" s="85" t="str">
        <f>IFERROR(VLOOKUP(I282,Lists!A$4:B$11,2,FALSE),"")</f>
        <v/>
      </c>
      <c r="Y282" s="85" t="str">
        <f>IFERROR(VLOOKUP(#REF!,Lists!A$12:B$45,2,FALSE),"")</f>
        <v/>
      </c>
      <c r="Z282" s="90" t="str">
        <f t="shared" si="58"/>
        <v/>
      </c>
      <c r="AA282" s="100" t="str">
        <f t="shared" si="59"/>
        <v/>
      </c>
      <c r="AB282" s="100" t="str">
        <f>IF(L282&lt;&gt;0,IF(R282="Yes",IF(#REF!="","P",""),""),"")</f>
        <v/>
      </c>
      <c r="AC282" s="100" t="str">
        <f t="shared" si="60"/>
        <v/>
      </c>
      <c r="AD282" s="100" t="str">
        <f t="shared" si="61"/>
        <v/>
      </c>
      <c r="AE282" s="100" t="str">
        <f t="shared" si="62"/>
        <v/>
      </c>
      <c r="BN282" s="73" t="str">
        <f t="shared" si="63"/>
        <v/>
      </c>
      <c r="BO282" s="73" t="str">
        <f t="shared" si="64"/>
        <v/>
      </c>
      <c r="BP282" s="73" t="str">
        <f t="shared" si="65"/>
        <v/>
      </c>
      <c r="BQ282" s="73" t="str">
        <f t="shared" si="66"/>
        <v/>
      </c>
      <c r="BT282" s="73" t="str">
        <f t="shared" si="67"/>
        <v/>
      </c>
      <c r="CX282" s="42" t="str">
        <f t="shared" si="70"/>
        <v/>
      </c>
    </row>
    <row r="283" spans="1:102" ht="20.100000000000001" customHeight="1" x14ac:dyDescent="0.3">
      <c r="A283" s="90">
        <f>ROW()</f>
        <v>283</v>
      </c>
      <c r="B283" s="139" t="str">
        <f t="shared" si="68"/>
        <v/>
      </c>
      <c r="C283" s="139" t="str">
        <f t="shared" si="57"/>
        <v/>
      </c>
      <c r="D283" s="139" t="str">
        <f>IF(C283="","",COUNTIFS(C$11:C283,"&gt;0"))</f>
        <v/>
      </c>
      <c r="E283" s="57"/>
      <c r="F283" s="58"/>
      <c r="G283" s="58"/>
      <c r="H283" s="57"/>
      <c r="I283" s="180"/>
      <c r="J283" s="68"/>
      <c r="K283" s="277"/>
      <c r="L283" s="275">
        <v>0</v>
      </c>
      <c r="M283" s="183" t="str">
        <f>IFERROR(VLOOKUP(J283,Lists!J$4:K$723,2,FALSE),"")</f>
        <v/>
      </c>
      <c r="N283" s="70" t="str">
        <f>IFERROR(VLOOKUP(J283,Lists!J$4:L$723,3,FALSE),"")</f>
        <v/>
      </c>
      <c r="O283" s="71" t="str">
        <f t="shared" si="69"/>
        <v/>
      </c>
      <c r="P283" s="66"/>
      <c r="Q283" s="181"/>
      <c r="R283" s="94"/>
      <c r="S283" s="102"/>
      <c r="T283" s="103"/>
      <c r="U283" s="94"/>
      <c r="V283" s="104"/>
      <c r="W283" s="114"/>
      <c r="X283" s="85" t="str">
        <f>IFERROR(VLOOKUP(I283,Lists!A$4:B$11,2,FALSE),"")</f>
        <v/>
      </c>
      <c r="Y283" s="85" t="str">
        <f>IFERROR(VLOOKUP(#REF!,Lists!A$12:B$45,2,FALSE),"")</f>
        <v/>
      </c>
      <c r="Z283" s="90" t="str">
        <f t="shared" si="58"/>
        <v/>
      </c>
      <c r="AA283" s="100" t="str">
        <f t="shared" si="59"/>
        <v/>
      </c>
      <c r="AB283" s="100" t="str">
        <f>IF(L283&lt;&gt;0,IF(R283="Yes",IF(#REF!="","P",""),""),"")</f>
        <v/>
      </c>
      <c r="AC283" s="100" t="str">
        <f t="shared" si="60"/>
        <v/>
      </c>
      <c r="AD283" s="100" t="str">
        <f t="shared" si="61"/>
        <v/>
      </c>
      <c r="AE283" s="100" t="str">
        <f t="shared" si="62"/>
        <v/>
      </c>
      <c r="BN283" s="73" t="str">
        <f t="shared" si="63"/>
        <v/>
      </c>
      <c r="BO283" s="73" t="str">
        <f t="shared" si="64"/>
        <v/>
      </c>
      <c r="BP283" s="73" t="str">
        <f t="shared" si="65"/>
        <v/>
      </c>
      <c r="BQ283" s="73" t="str">
        <f t="shared" si="66"/>
        <v/>
      </c>
      <c r="BT283" s="73" t="str">
        <f t="shared" si="67"/>
        <v/>
      </c>
      <c r="CX283" s="42" t="str">
        <f t="shared" si="70"/>
        <v/>
      </c>
    </row>
    <row r="284" spans="1:102" ht="20.100000000000001" customHeight="1" x14ac:dyDescent="0.3">
      <c r="A284" s="90">
        <f>ROW()</f>
        <v>284</v>
      </c>
      <c r="B284" s="139" t="str">
        <f t="shared" si="68"/>
        <v/>
      </c>
      <c r="C284" s="139" t="str">
        <f t="shared" si="57"/>
        <v/>
      </c>
      <c r="D284" s="139" t="str">
        <f>IF(C284="","",COUNTIFS(C$11:C284,"&gt;0"))</f>
        <v/>
      </c>
      <c r="E284" s="57"/>
      <c r="F284" s="58"/>
      <c r="G284" s="58"/>
      <c r="H284" s="57"/>
      <c r="I284" s="180"/>
      <c r="J284" s="68"/>
      <c r="K284" s="277"/>
      <c r="L284" s="275">
        <v>0</v>
      </c>
      <c r="M284" s="183" t="str">
        <f>IFERROR(VLOOKUP(J284,Lists!J$4:K$723,2,FALSE),"")</f>
        <v/>
      </c>
      <c r="N284" s="70" t="str">
        <f>IFERROR(VLOOKUP(J284,Lists!J$4:L$723,3,FALSE),"")</f>
        <v/>
      </c>
      <c r="O284" s="71" t="str">
        <f t="shared" si="69"/>
        <v/>
      </c>
      <c r="P284" s="66"/>
      <c r="Q284" s="181"/>
      <c r="R284" s="94"/>
      <c r="S284" s="102"/>
      <c r="T284" s="103"/>
      <c r="U284" s="94"/>
      <c r="V284" s="104"/>
      <c r="W284" s="114"/>
      <c r="X284" s="85" t="str">
        <f>IFERROR(VLOOKUP(I284,Lists!A$4:B$11,2,FALSE),"")</f>
        <v/>
      </c>
      <c r="Y284" s="85" t="str">
        <f>IFERROR(VLOOKUP(#REF!,Lists!A$12:B$45,2,FALSE),"")</f>
        <v/>
      </c>
      <c r="Z284" s="90" t="str">
        <f t="shared" si="58"/>
        <v/>
      </c>
      <c r="AA284" s="100" t="str">
        <f t="shared" si="59"/>
        <v/>
      </c>
      <c r="AB284" s="100" t="str">
        <f>IF(L284&lt;&gt;0,IF(R284="Yes",IF(#REF!="","P",""),""),"")</f>
        <v/>
      </c>
      <c r="AC284" s="100" t="str">
        <f t="shared" si="60"/>
        <v/>
      </c>
      <c r="AD284" s="100" t="str">
        <f t="shared" si="61"/>
        <v/>
      </c>
      <c r="AE284" s="100" t="str">
        <f t="shared" si="62"/>
        <v/>
      </c>
      <c r="BN284" s="73" t="str">
        <f t="shared" si="63"/>
        <v/>
      </c>
      <c r="BO284" s="73" t="str">
        <f t="shared" si="64"/>
        <v/>
      </c>
      <c r="BP284" s="73" t="str">
        <f t="shared" si="65"/>
        <v/>
      </c>
      <c r="BQ284" s="73" t="str">
        <f t="shared" si="66"/>
        <v/>
      </c>
      <c r="BT284" s="73" t="str">
        <f t="shared" si="67"/>
        <v/>
      </c>
      <c r="CX284" s="42" t="str">
        <f t="shared" si="70"/>
        <v/>
      </c>
    </row>
    <row r="285" spans="1:102" ht="20.100000000000001" customHeight="1" x14ac:dyDescent="0.3">
      <c r="A285" s="90">
        <f>ROW()</f>
        <v>285</v>
      </c>
      <c r="B285" s="139" t="str">
        <f t="shared" si="68"/>
        <v/>
      </c>
      <c r="C285" s="139" t="str">
        <f t="shared" si="57"/>
        <v/>
      </c>
      <c r="D285" s="139" t="str">
        <f>IF(C285="","",COUNTIFS(C$11:C285,"&gt;0"))</f>
        <v/>
      </c>
      <c r="E285" s="57"/>
      <c r="F285" s="58"/>
      <c r="G285" s="58"/>
      <c r="H285" s="57"/>
      <c r="I285" s="180"/>
      <c r="J285" s="68"/>
      <c r="K285" s="277"/>
      <c r="L285" s="275">
        <v>0</v>
      </c>
      <c r="M285" s="183" t="str">
        <f>IFERROR(VLOOKUP(J285,Lists!J$4:K$723,2,FALSE),"")</f>
        <v/>
      </c>
      <c r="N285" s="70" t="str">
        <f>IFERROR(VLOOKUP(J285,Lists!J$4:L$723,3,FALSE),"")</f>
        <v/>
      </c>
      <c r="O285" s="71" t="str">
        <f t="shared" si="69"/>
        <v/>
      </c>
      <c r="P285" s="66"/>
      <c r="Q285" s="181"/>
      <c r="R285" s="94"/>
      <c r="S285" s="102"/>
      <c r="T285" s="103"/>
      <c r="U285" s="94"/>
      <c r="V285" s="104"/>
      <c r="W285" s="114"/>
      <c r="X285" s="85" t="str">
        <f>IFERROR(VLOOKUP(I285,Lists!A$4:B$11,2,FALSE),"")</f>
        <v/>
      </c>
      <c r="Y285" s="85" t="str">
        <f>IFERROR(VLOOKUP(#REF!,Lists!A$12:B$45,2,FALSE),"")</f>
        <v/>
      </c>
      <c r="Z285" s="90" t="str">
        <f t="shared" si="58"/>
        <v/>
      </c>
      <c r="AA285" s="100" t="str">
        <f t="shared" si="59"/>
        <v/>
      </c>
      <c r="AB285" s="100" t="str">
        <f>IF(L285&lt;&gt;0,IF(R285="Yes",IF(#REF!="","P",""),""),"")</f>
        <v/>
      </c>
      <c r="AC285" s="100" t="str">
        <f t="shared" si="60"/>
        <v/>
      </c>
      <c r="AD285" s="100" t="str">
        <f t="shared" si="61"/>
        <v/>
      </c>
      <c r="AE285" s="100" t="str">
        <f t="shared" si="62"/>
        <v/>
      </c>
      <c r="BN285" s="73" t="str">
        <f t="shared" si="63"/>
        <v/>
      </c>
      <c r="BO285" s="73" t="str">
        <f t="shared" si="64"/>
        <v/>
      </c>
      <c r="BP285" s="73" t="str">
        <f t="shared" si="65"/>
        <v/>
      </c>
      <c r="BQ285" s="73" t="str">
        <f t="shared" si="66"/>
        <v/>
      </c>
      <c r="BT285" s="73" t="str">
        <f t="shared" si="67"/>
        <v/>
      </c>
      <c r="CX285" s="42" t="str">
        <f t="shared" si="70"/>
        <v/>
      </c>
    </row>
    <row r="286" spans="1:102" ht="20.100000000000001" customHeight="1" x14ac:dyDescent="0.3">
      <c r="A286" s="90">
        <f>ROW()</f>
        <v>286</v>
      </c>
      <c r="B286" s="139" t="str">
        <f t="shared" si="68"/>
        <v/>
      </c>
      <c r="C286" s="139" t="str">
        <f t="shared" si="57"/>
        <v/>
      </c>
      <c r="D286" s="139" t="str">
        <f>IF(C286="","",COUNTIFS(C$11:C286,"&gt;0"))</f>
        <v/>
      </c>
      <c r="E286" s="57"/>
      <c r="F286" s="58"/>
      <c r="G286" s="58"/>
      <c r="H286" s="57"/>
      <c r="I286" s="180"/>
      <c r="J286" s="68"/>
      <c r="K286" s="277"/>
      <c r="L286" s="275">
        <v>0</v>
      </c>
      <c r="M286" s="183" t="str">
        <f>IFERROR(VLOOKUP(J286,Lists!J$4:K$723,2,FALSE),"")</f>
        <v/>
      </c>
      <c r="N286" s="70" t="str">
        <f>IFERROR(VLOOKUP(J286,Lists!J$4:L$723,3,FALSE),"")</f>
        <v/>
      </c>
      <c r="O286" s="71" t="str">
        <f t="shared" si="69"/>
        <v/>
      </c>
      <c r="P286" s="66"/>
      <c r="Q286" s="181"/>
      <c r="R286" s="94"/>
      <c r="S286" s="102"/>
      <c r="T286" s="103"/>
      <c r="U286" s="94"/>
      <c r="V286" s="104"/>
      <c r="W286" s="114"/>
      <c r="X286" s="85" t="str">
        <f>IFERROR(VLOOKUP(I286,Lists!A$4:B$11,2,FALSE),"")</f>
        <v/>
      </c>
      <c r="Y286" s="85" t="str">
        <f>IFERROR(VLOOKUP(#REF!,Lists!A$12:B$45,2,FALSE),"")</f>
        <v/>
      </c>
      <c r="Z286" s="90" t="str">
        <f t="shared" si="58"/>
        <v/>
      </c>
      <c r="AA286" s="100" t="str">
        <f t="shared" si="59"/>
        <v/>
      </c>
      <c r="AB286" s="100" t="str">
        <f>IF(L286&lt;&gt;0,IF(R286="Yes",IF(#REF!="","P",""),""),"")</f>
        <v/>
      </c>
      <c r="AC286" s="100" t="str">
        <f t="shared" si="60"/>
        <v/>
      </c>
      <c r="AD286" s="100" t="str">
        <f t="shared" si="61"/>
        <v/>
      </c>
      <c r="AE286" s="100" t="str">
        <f t="shared" si="62"/>
        <v/>
      </c>
      <c r="BN286" s="73" t="str">
        <f t="shared" si="63"/>
        <v/>
      </c>
      <c r="BO286" s="73" t="str">
        <f t="shared" si="64"/>
        <v/>
      </c>
      <c r="BP286" s="73" t="str">
        <f t="shared" si="65"/>
        <v/>
      </c>
      <c r="BQ286" s="73" t="str">
        <f t="shared" si="66"/>
        <v/>
      </c>
      <c r="BT286" s="73" t="str">
        <f t="shared" si="67"/>
        <v/>
      </c>
      <c r="CX286" s="42" t="str">
        <f t="shared" si="70"/>
        <v/>
      </c>
    </row>
    <row r="287" spans="1:102" ht="20.100000000000001" customHeight="1" x14ac:dyDescent="0.3">
      <c r="A287" s="90">
        <f>ROW()</f>
        <v>287</v>
      </c>
      <c r="B287" s="139" t="str">
        <f t="shared" si="68"/>
        <v/>
      </c>
      <c r="C287" s="139" t="str">
        <f t="shared" si="57"/>
        <v/>
      </c>
      <c r="D287" s="139" t="str">
        <f>IF(C287="","",COUNTIFS(C$11:C287,"&gt;0"))</f>
        <v/>
      </c>
      <c r="E287" s="57"/>
      <c r="F287" s="58"/>
      <c r="G287" s="58"/>
      <c r="H287" s="57"/>
      <c r="I287" s="180"/>
      <c r="J287" s="68"/>
      <c r="K287" s="277"/>
      <c r="L287" s="275">
        <v>0</v>
      </c>
      <c r="M287" s="183" t="str">
        <f>IFERROR(VLOOKUP(J287,Lists!J$4:K$723,2,FALSE),"")</f>
        <v/>
      </c>
      <c r="N287" s="70" t="str">
        <f>IFERROR(VLOOKUP(J287,Lists!J$4:L$723,3,FALSE),"")</f>
        <v/>
      </c>
      <c r="O287" s="71" t="str">
        <f t="shared" si="69"/>
        <v/>
      </c>
      <c r="P287" s="66"/>
      <c r="Q287" s="181"/>
      <c r="R287" s="94"/>
      <c r="S287" s="102"/>
      <c r="T287" s="103"/>
      <c r="U287" s="94"/>
      <c r="V287" s="104"/>
      <c r="W287" s="114"/>
      <c r="X287" s="85" t="str">
        <f>IFERROR(VLOOKUP(I287,Lists!A$4:B$11,2,FALSE),"")</f>
        <v/>
      </c>
      <c r="Y287" s="85" t="str">
        <f>IFERROR(VLOOKUP(#REF!,Lists!A$12:B$45,2,FALSE),"")</f>
        <v/>
      </c>
      <c r="Z287" s="90" t="str">
        <f t="shared" si="58"/>
        <v/>
      </c>
      <c r="AA287" s="100" t="str">
        <f t="shared" si="59"/>
        <v/>
      </c>
      <c r="AB287" s="100" t="str">
        <f>IF(L287&lt;&gt;0,IF(R287="Yes",IF(#REF!="","P",""),""),"")</f>
        <v/>
      </c>
      <c r="AC287" s="100" t="str">
        <f t="shared" si="60"/>
        <v/>
      </c>
      <c r="AD287" s="100" t="str">
        <f t="shared" si="61"/>
        <v/>
      </c>
      <c r="AE287" s="100" t="str">
        <f t="shared" si="62"/>
        <v/>
      </c>
      <c r="BN287" s="73" t="str">
        <f t="shared" si="63"/>
        <v/>
      </c>
      <c r="BO287" s="73" t="str">
        <f t="shared" si="64"/>
        <v/>
      </c>
      <c r="BP287" s="73" t="str">
        <f t="shared" si="65"/>
        <v/>
      </c>
      <c r="BQ287" s="73" t="str">
        <f t="shared" si="66"/>
        <v/>
      </c>
      <c r="BT287" s="73" t="str">
        <f t="shared" si="67"/>
        <v/>
      </c>
      <c r="CX287" s="42" t="str">
        <f t="shared" si="70"/>
        <v/>
      </c>
    </row>
    <row r="288" spans="1:102" ht="20.100000000000001" customHeight="1" x14ac:dyDescent="0.3">
      <c r="A288" s="90">
        <f>ROW()</f>
        <v>288</v>
      </c>
      <c r="B288" s="139" t="str">
        <f t="shared" si="68"/>
        <v/>
      </c>
      <c r="C288" s="139" t="str">
        <f t="shared" si="57"/>
        <v/>
      </c>
      <c r="D288" s="139" t="str">
        <f>IF(C288="","",COUNTIFS(C$11:C288,"&gt;0"))</f>
        <v/>
      </c>
      <c r="E288" s="57"/>
      <c r="F288" s="58"/>
      <c r="G288" s="58"/>
      <c r="H288" s="57"/>
      <c r="I288" s="180"/>
      <c r="J288" s="68"/>
      <c r="K288" s="277"/>
      <c r="L288" s="275">
        <v>0</v>
      </c>
      <c r="M288" s="183" t="str">
        <f>IFERROR(VLOOKUP(J288,Lists!J$4:K$723,2,FALSE),"")</f>
        <v/>
      </c>
      <c r="N288" s="70" t="str">
        <f>IFERROR(VLOOKUP(J288,Lists!J$4:L$723,3,FALSE),"")</f>
        <v/>
      </c>
      <c r="O288" s="71" t="str">
        <f t="shared" si="69"/>
        <v/>
      </c>
      <c r="P288" s="66"/>
      <c r="Q288" s="181"/>
      <c r="R288" s="94"/>
      <c r="S288" s="102"/>
      <c r="T288" s="103"/>
      <c r="U288" s="94"/>
      <c r="V288" s="104"/>
      <c r="W288" s="114"/>
      <c r="X288" s="85" t="str">
        <f>IFERROR(VLOOKUP(I288,Lists!A$4:B$11,2,FALSE),"")</f>
        <v/>
      </c>
      <c r="Y288" s="85" t="str">
        <f>IFERROR(VLOOKUP(#REF!,Lists!A$12:B$45,2,FALSE),"")</f>
        <v/>
      </c>
      <c r="Z288" s="90" t="str">
        <f t="shared" si="58"/>
        <v/>
      </c>
      <c r="AA288" s="100" t="str">
        <f t="shared" si="59"/>
        <v/>
      </c>
      <c r="AB288" s="100" t="str">
        <f>IF(L288&lt;&gt;0,IF(R288="Yes",IF(#REF!="","P",""),""),"")</f>
        <v/>
      </c>
      <c r="AC288" s="100" t="str">
        <f t="shared" si="60"/>
        <v/>
      </c>
      <c r="AD288" s="100" t="str">
        <f t="shared" si="61"/>
        <v/>
      </c>
      <c r="AE288" s="100" t="str">
        <f t="shared" si="62"/>
        <v/>
      </c>
      <c r="BN288" s="73" t="str">
        <f t="shared" si="63"/>
        <v/>
      </c>
      <c r="BO288" s="73" t="str">
        <f t="shared" si="64"/>
        <v/>
      </c>
      <c r="BP288" s="73" t="str">
        <f t="shared" si="65"/>
        <v/>
      </c>
      <c r="BQ288" s="73" t="str">
        <f t="shared" si="66"/>
        <v/>
      </c>
      <c r="BT288" s="73" t="str">
        <f t="shared" si="67"/>
        <v/>
      </c>
      <c r="CX288" s="42" t="str">
        <f t="shared" si="70"/>
        <v/>
      </c>
    </row>
    <row r="289" spans="1:102" ht="20.100000000000001" customHeight="1" x14ac:dyDescent="0.3">
      <c r="A289" s="90">
        <f>ROW()</f>
        <v>289</v>
      </c>
      <c r="B289" s="139" t="str">
        <f t="shared" si="68"/>
        <v/>
      </c>
      <c r="C289" s="139" t="str">
        <f t="shared" si="57"/>
        <v/>
      </c>
      <c r="D289" s="139" t="str">
        <f>IF(C289="","",COUNTIFS(C$11:C289,"&gt;0"))</f>
        <v/>
      </c>
      <c r="E289" s="57"/>
      <c r="F289" s="58"/>
      <c r="G289" s="58"/>
      <c r="H289" s="57"/>
      <c r="I289" s="180"/>
      <c r="J289" s="68"/>
      <c r="K289" s="277"/>
      <c r="L289" s="275">
        <v>0</v>
      </c>
      <c r="M289" s="183" t="str">
        <f>IFERROR(VLOOKUP(J289,Lists!J$4:K$723,2,FALSE),"")</f>
        <v/>
      </c>
      <c r="N289" s="70" t="str">
        <f>IFERROR(VLOOKUP(J289,Lists!J$4:L$723,3,FALSE),"")</f>
        <v/>
      </c>
      <c r="O289" s="71" t="str">
        <f t="shared" si="69"/>
        <v/>
      </c>
      <c r="P289" s="66"/>
      <c r="Q289" s="181"/>
      <c r="R289" s="94"/>
      <c r="S289" s="102"/>
      <c r="T289" s="103"/>
      <c r="U289" s="94"/>
      <c r="V289" s="104"/>
      <c r="W289" s="114"/>
      <c r="X289" s="85" t="str">
        <f>IFERROR(VLOOKUP(I289,Lists!A$4:B$11,2,FALSE),"")</f>
        <v/>
      </c>
      <c r="Y289" s="85" t="str">
        <f>IFERROR(VLOOKUP(#REF!,Lists!A$12:B$45,2,FALSE),"")</f>
        <v/>
      </c>
      <c r="Z289" s="90" t="str">
        <f t="shared" si="58"/>
        <v/>
      </c>
      <c r="AA289" s="100" t="str">
        <f t="shared" si="59"/>
        <v/>
      </c>
      <c r="AB289" s="100" t="str">
        <f>IF(L289&lt;&gt;0,IF(R289="Yes",IF(#REF!="","P",""),""),"")</f>
        <v/>
      </c>
      <c r="AC289" s="100" t="str">
        <f t="shared" si="60"/>
        <v/>
      </c>
      <c r="AD289" s="100" t="str">
        <f t="shared" si="61"/>
        <v/>
      </c>
      <c r="AE289" s="100" t="str">
        <f t="shared" si="62"/>
        <v/>
      </c>
      <c r="BN289" s="73" t="str">
        <f t="shared" si="63"/>
        <v/>
      </c>
      <c r="BO289" s="73" t="str">
        <f t="shared" si="64"/>
        <v/>
      </c>
      <c r="BP289" s="73" t="str">
        <f t="shared" si="65"/>
        <v/>
      </c>
      <c r="BQ289" s="73" t="str">
        <f t="shared" si="66"/>
        <v/>
      </c>
      <c r="BT289" s="73" t="str">
        <f t="shared" si="67"/>
        <v/>
      </c>
      <c r="CX289" s="42" t="str">
        <f t="shared" si="70"/>
        <v/>
      </c>
    </row>
    <row r="290" spans="1:102" ht="20.100000000000001" customHeight="1" x14ac:dyDescent="0.3">
      <c r="A290" s="90">
        <f>ROW()</f>
        <v>290</v>
      </c>
      <c r="B290" s="139" t="str">
        <f t="shared" si="68"/>
        <v/>
      </c>
      <c r="C290" s="139" t="str">
        <f t="shared" si="57"/>
        <v/>
      </c>
      <c r="D290" s="139" t="str">
        <f>IF(C290="","",COUNTIFS(C$11:C290,"&gt;0"))</f>
        <v/>
      </c>
      <c r="E290" s="57"/>
      <c r="F290" s="58"/>
      <c r="G290" s="58"/>
      <c r="H290" s="57"/>
      <c r="I290" s="180"/>
      <c r="J290" s="68"/>
      <c r="K290" s="277"/>
      <c r="L290" s="275">
        <v>0</v>
      </c>
      <c r="M290" s="183" t="str">
        <f>IFERROR(VLOOKUP(J290,Lists!J$4:K$723,2,FALSE),"")</f>
        <v/>
      </c>
      <c r="N290" s="70" t="str">
        <f>IFERROR(VLOOKUP(J290,Lists!J$4:L$723,3,FALSE),"")</f>
        <v/>
      </c>
      <c r="O290" s="71" t="str">
        <f t="shared" si="69"/>
        <v/>
      </c>
      <c r="P290" s="66"/>
      <c r="Q290" s="181"/>
      <c r="R290" s="94"/>
      <c r="S290" s="102"/>
      <c r="T290" s="103"/>
      <c r="U290" s="94"/>
      <c r="V290" s="104"/>
      <c r="W290" s="114"/>
      <c r="X290" s="85" t="str">
        <f>IFERROR(VLOOKUP(I290,Lists!A$4:B$11,2,FALSE),"")</f>
        <v/>
      </c>
      <c r="Y290" s="85" t="str">
        <f>IFERROR(VLOOKUP(#REF!,Lists!A$12:B$45,2,FALSE),"")</f>
        <v/>
      </c>
      <c r="Z290" s="90" t="str">
        <f t="shared" si="58"/>
        <v/>
      </c>
      <c r="AA290" s="100" t="str">
        <f t="shared" si="59"/>
        <v/>
      </c>
      <c r="AB290" s="100" t="str">
        <f>IF(L290&lt;&gt;0,IF(R290="Yes",IF(#REF!="","P",""),""),"")</f>
        <v/>
      </c>
      <c r="AC290" s="100" t="str">
        <f t="shared" si="60"/>
        <v/>
      </c>
      <c r="AD290" s="100" t="str">
        <f t="shared" si="61"/>
        <v/>
      </c>
      <c r="AE290" s="100" t="str">
        <f t="shared" si="62"/>
        <v/>
      </c>
      <c r="BN290" s="73" t="str">
        <f t="shared" si="63"/>
        <v/>
      </c>
      <c r="BO290" s="73" t="str">
        <f t="shared" si="64"/>
        <v/>
      </c>
      <c r="BP290" s="73" t="str">
        <f t="shared" si="65"/>
        <v/>
      </c>
      <c r="BQ290" s="73" t="str">
        <f t="shared" si="66"/>
        <v/>
      </c>
      <c r="BT290" s="73" t="str">
        <f t="shared" si="67"/>
        <v/>
      </c>
      <c r="CX290" s="42" t="str">
        <f t="shared" si="70"/>
        <v/>
      </c>
    </row>
    <row r="291" spans="1:102" ht="20.100000000000001" customHeight="1" x14ac:dyDescent="0.3">
      <c r="A291" s="90">
        <f>ROW()</f>
        <v>291</v>
      </c>
      <c r="B291" s="139" t="str">
        <f t="shared" si="68"/>
        <v/>
      </c>
      <c r="C291" s="139" t="str">
        <f t="shared" si="57"/>
        <v/>
      </c>
      <c r="D291" s="139" t="str">
        <f>IF(C291="","",COUNTIFS(C$11:C291,"&gt;0"))</f>
        <v/>
      </c>
      <c r="E291" s="57"/>
      <c r="F291" s="58"/>
      <c r="G291" s="58"/>
      <c r="H291" s="57"/>
      <c r="I291" s="180"/>
      <c r="J291" s="68"/>
      <c r="K291" s="277"/>
      <c r="L291" s="275">
        <v>0</v>
      </c>
      <c r="M291" s="183" t="str">
        <f>IFERROR(VLOOKUP(J291,Lists!J$4:K$723,2,FALSE),"")</f>
        <v/>
      </c>
      <c r="N291" s="70" t="str">
        <f>IFERROR(VLOOKUP(J291,Lists!J$4:L$723,3,FALSE),"")</f>
        <v/>
      </c>
      <c r="O291" s="71" t="str">
        <f t="shared" si="69"/>
        <v/>
      </c>
      <c r="P291" s="66"/>
      <c r="Q291" s="181"/>
      <c r="R291" s="94"/>
      <c r="S291" s="102"/>
      <c r="T291" s="103"/>
      <c r="U291" s="94"/>
      <c r="V291" s="104"/>
      <c r="W291" s="114"/>
      <c r="X291" s="85" t="str">
        <f>IFERROR(VLOOKUP(I291,Lists!A$4:B$11,2,FALSE),"")</f>
        <v/>
      </c>
      <c r="Y291" s="85" t="str">
        <f>IFERROR(VLOOKUP(#REF!,Lists!A$12:B$45,2,FALSE),"")</f>
        <v/>
      </c>
      <c r="Z291" s="90" t="str">
        <f t="shared" si="58"/>
        <v/>
      </c>
      <c r="AA291" s="100" t="str">
        <f t="shared" si="59"/>
        <v/>
      </c>
      <c r="AB291" s="100" t="str">
        <f>IF(L291&lt;&gt;0,IF(R291="Yes",IF(#REF!="","P",""),""),"")</f>
        <v/>
      </c>
      <c r="AC291" s="100" t="str">
        <f t="shared" si="60"/>
        <v/>
      </c>
      <c r="AD291" s="100" t="str">
        <f t="shared" si="61"/>
        <v/>
      </c>
      <c r="AE291" s="100" t="str">
        <f t="shared" si="62"/>
        <v/>
      </c>
      <c r="BN291" s="73" t="str">
        <f t="shared" si="63"/>
        <v/>
      </c>
      <c r="BO291" s="73" t="str">
        <f t="shared" si="64"/>
        <v/>
      </c>
      <c r="BP291" s="73" t="str">
        <f t="shared" si="65"/>
        <v/>
      </c>
      <c r="BQ291" s="73" t="str">
        <f t="shared" si="66"/>
        <v/>
      </c>
      <c r="BT291" s="73" t="str">
        <f t="shared" si="67"/>
        <v/>
      </c>
      <c r="CX291" s="42" t="str">
        <f t="shared" si="70"/>
        <v/>
      </c>
    </row>
    <row r="292" spans="1:102" ht="20.100000000000001" customHeight="1" x14ac:dyDescent="0.3">
      <c r="A292" s="90">
        <f>ROW()</f>
        <v>292</v>
      </c>
      <c r="B292" s="139" t="str">
        <f t="shared" si="68"/>
        <v/>
      </c>
      <c r="C292" s="139" t="str">
        <f t="shared" si="57"/>
        <v/>
      </c>
      <c r="D292" s="139" t="str">
        <f>IF(C292="","",COUNTIFS(C$11:C292,"&gt;0"))</f>
        <v/>
      </c>
      <c r="E292" s="57"/>
      <c r="F292" s="58"/>
      <c r="G292" s="58"/>
      <c r="H292" s="57"/>
      <c r="I292" s="180"/>
      <c r="J292" s="68"/>
      <c r="K292" s="277"/>
      <c r="L292" s="275">
        <v>0</v>
      </c>
      <c r="M292" s="183" t="str">
        <f>IFERROR(VLOOKUP(J292,Lists!J$4:K$723,2,FALSE),"")</f>
        <v/>
      </c>
      <c r="N292" s="70" t="str">
        <f>IFERROR(VLOOKUP(J292,Lists!J$4:L$723,3,FALSE),"")</f>
        <v/>
      </c>
      <c r="O292" s="71" t="str">
        <f t="shared" si="69"/>
        <v/>
      </c>
      <c r="P292" s="66"/>
      <c r="Q292" s="181"/>
      <c r="R292" s="94"/>
      <c r="S292" s="102"/>
      <c r="T292" s="103"/>
      <c r="U292" s="94"/>
      <c r="V292" s="104"/>
      <c r="W292" s="114"/>
      <c r="X292" s="85" t="str">
        <f>IFERROR(VLOOKUP(I292,Lists!A$4:B$11,2,FALSE),"")</f>
        <v/>
      </c>
      <c r="Y292" s="85" t="str">
        <f>IFERROR(VLOOKUP(#REF!,Lists!A$12:B$45,2,FALSE),"")</f>
        <v/>
      </c>
      <c r="Z292" s="90" t="str">
        <f t="shared" si="58"/>
        <v/>
      </c>
      <c r="AA292" s="100" t="str">
        <f t="shared" si="59"/>
        <v/>
      </c>
      <c r="AB292" s="100" t="str">
        <f>IF(L292&lt;&gt;0,IF(R292="Yes",IF(#REF!="","P",""),""),"")</f>
        <v/>
      </c>
      <c r="AC292" s="100" t="str">
        <f t="shared" si="60"/>
        <v/>
      </c>
      <c r="AD292" s="100" t="str">
        <f t="shared" si="61"/>
        <v/>
      </c>
      <c r="AE292" s="100" t="str">
        <f t="shared" si="62"/>
        <v/>
      </c>
      <c r="BN292" s="73" t="str">
        <f t="shared" si="63"/>
        <v/>
      </c>
      <c r="BO292" s="73" t="str">
        <f t="shared" si="64"/>
        <v/>
      </c>
      <c r="BP292" s="73" t="str">
        <f t="shared" si="65"/>
        <v/>
      </c>
      <c r="BQ292" s="73" t="str">
        <f t="shared" si="66"/>
        <v/>
      </c>
      <c r="BT292" s="73" t="str">
        <f t="shared" si="67"/>
        <v/>
      </c>
      <c r="CX292" s="42" t="str">
        <f t="shared" si="70"/>
        <v/>
      </c>
    </row>
    <row r="293" spans="1:102" ht="20.100000000000001" customHeight="1" x14ac:dyDescent="0.3">
      <c r="A293" s="90">
        <f>ROW()</f>
        <v>293</v>
      </c>
      <c r="B293" s="139" t="str">
        <f t="shared" si="68"/>
        <v/>
      </c>
      <c r="C293" s="139" t="str">
        <f t="shared" si="57"/>
        <v/>
      </c>
      <c r="D293" s="139" t="str">
        <f>IF(C293="","",COUNTIFS(C$11:C293,"&gt;0"))</f>
        <v/>
      </c>
      <c r="E293" s="57"/>
      <c r="F293" s="58"/>
      <c r="G293" s="58"/>
      <c r="H293" s="57"/>
      <c r="I293" s="180"/>
      <c r="J293" s="68"/>
      <c r="K293" s="277"/>
      <c r="L293" s="275">
        <v>0</v>
      </c>
      <c r="M293" s="183" t="str">
        <f>IFERROR(VLOOKUP(J293,Lists!J$4:K$723,2,FALSE),"")</f>
        <v/>
      </c>
      <c r="N293" s="70" t="str">
        <f>IFERROR(VLOOKUP(J293,Lists!J$4:L$723,3,FALSE),"")</f>
        <v/>
      </c>
      <c r="O293" s="71" t="str">
        <f t="shared" si="69"/>
        <v/>
      </c>
      <c r="P293" s="66"/>
      <c r="Q293" s="181"/>
      <c r="R293" s="94"/>
      <c r="S293" s="102"/>
      <c r="T293" s="103"/>
      <c r="U293" s="94"/>
      <c r="V293" s="104"/>
      <c r="W293" s="114"/>
      <c r="X293" s="85" t="str">
        <f>IFERROR(VLOOKUP(I293,Lists!A$4:B$11,2,FALSE),"")</f>
        <v/>
      </c>
      <c r="Y293" s="85" t="str">
        <f>IFERROR(VLOOKUP(#REF!,Lists!A$12:B$45,2,FALSE),"")</f>
        <v/>
      </c>
      <c r="Z293" s="90" t="str">
        <f t="shared" si="58"/>
        <v/>
      </c>
      <c r="AA293" s="100" t="str">
        <f t="shared" si="59"/>
        <v/>
      </c>
      <c r="AB293" s="100" t="str">
        <f>IF(L293&lt;&gt;0,IF(R293="Yes",IF(#REF!="","P",""),""),"")</f>
        <v/>
      </c>
      <c r="AC293" s="100" t="str">
        <f t="shared" si="60"/>
        <v/>
      </c>
      <c r="AD293" s="100" t="str">
        <f t="shared" si="61"/>
        <v/>
      </c>
      <c r="AE293" s="100" t="str">
        <f t="shared" si="62"/>
        <v/>
      </c>
      <c r="BN293" s="73" t="str">
        <f t="shared" si="63"/>
        <v/>
      </c>
      <c r="BO293" s="73" t="str">
        <f t="shared" si="64"/>
        <v/>
      </c>
      <c r="BP293" s="73" t="str">
        <f t="shared" si="65"/>
        <v/>
      </c>
      <c r="BQ293" s="73" t="str">
        <f t="shared" si="66"/>
        <v/>
      </c>
      <c r="BT293" s="73" t="str">
        <f t="shared" si="67"/>
        <v/>
      </c>
      <c r="CX293" s="42" t="str">
        <f t="shared" si="70"/>
        <v/>
      </c>
    </row>
    <row r="294" spans="1:102" ht="20.100000000000001" customHeight="1" x14ac:dyDescent="0.3">
      <c r="A294" s="90">
        <f>ROW()</f>
        <v>294</v>
      </c>
      <c r="B294" s="139" t="str">
        <f t="shared" si="68"/>
        <v/>
      </c>
      <c r="C294" s="139" t="str">
        <f t="shared" si="57"/>
        <v/>
      </c>
      <c r="D294" s="139" t="str">
        <f>IF(C294="","",COUNTIFS(C$11:C294,"&gt;0"))</f>
        <v/>
      </c>
      <c r="E294" s="57"/>
      <c r="F294" s="58"/>
      <c r="G294" s="58"/>
      <c r="H294" s="57"/>
      <c r="I294" s="180"/>
      <c r="J294" s="68"/>
      <c r="K294" s="277"/>
      <c r="L294" s="275">
        <v>0</v>
      </c>
      <c r="M294" s="183" t="str">
        <f>IFERROR(VLOOKUP(J294,Lists!J$4:K$723,2,FALSE),"")</f>
        <v/>
      </c>
      <c r="N294" s="70" t="str">
        <f>IFERROR(VLOOKUP(J294,Lists!J$4:L$723,3,FALSE),"")</f>
        <v/>
      </c>
      <c r="O294" s="71" t="str">
        <f t="shared" si="69"/>
        <v/>
      </c>
      <c r="P294" s="66"/>
      <c r="Q294" s="181"/>
      <c r="R294" s="94"/>
      <c r="S294" s="102"/>
      <c r="T294" s="103"/>
      <c r="U294" s="94"/>
      <c r="V294" s="104"/>
      <c r="W294" s="114"/>
      <c r="X294" s="85" t="str">
        <f>IFERROR(VLOOKUP(I294,Lists!A$4:B$11,2,FALSE),"")</f>
        <v/>
      </c>
      <c r="Y294" s="85" t="str">
        <f>IFERROR(VLOOKUP(#REF!,Lists!A$12:B$45,2,FALSE),"")</f>
        <v/>
      </c>
      <c r="Z294" s="90" t="str">
        <f t="shared" si="58"/>
        <v/>
      </c>
      <c r="AA294" s="100" t="str">
        <f t="shared" si="59"/>
        <v/>
      </c>
      <c r="AB294" s="100" t="str">
        <f>IF(L294&lt;&gt;0,IF(R294="Yes",IF(#REF!="","P",""),""),"")</f>
        <v/>
      </c>
      <c r="AC294" s="100" t="str">
        <f t="shared" si="60"/>
        <v/>
      </c>
      <c r="AD294" s="100" t="str">
        <f t="shared" si="61"/>
        <v/>
      </c>
      <c r="AE294" s="100" t="str">
        <f t="shared" si="62"/>
        <v/>
      </c>
      <c r="BN294" s="73" t="str">
        <f t="shared" si="63"/>
        <v/>
      </c>
      <c r="BO294" s="73" t="str">
        <f t="shared" si="64"/>
        <v/>
      </c>
      <c r="BP294" s="73" t="str">
        <f t="shared" si="65"/>
        <v/>
      </c>
      <c r="BQ294" s="73" t="str">
        <f t="shared" si="66"/>
        <v/>
      </c>
      <c r="BT294" s="73" t="str">
        <f t="shared" si="67"/>
        <v/>
      </c>
      <c r="CX294" s="42" t="str">
        <f t="shared" si="70"/>
        <v/>
      </c>
    </row>
    <row r="295" spans="1:102" ht="20.100000000000001" customHeight="1" x14ac:dyDescent="0.3">
      <c r="A295" s="90">
        <f>ROW()</f>
        <v>295</v>
      </c>
      <c r="B295" s="139" t="str">
        <f t="shared" si="68"/>
        <v/>
      </c>
      <c r="C295" s="139" t="str">
        <f t="shared" si="57"/>
        <v/>
      </c>
      <c r="D295" s="139" t="str">
        <f>IF(C295="","",COUNTIFS(C$11:C295,"&gt;0"))</f>
        <v/>
      </c>
      <c r="E295" s="57"/>
      <c r="F295" s="58"/>
      <c r="G295" s="58"/>
      <c r="H295" s="57"/>
      <c r="I295" s="180"/>
      <c r="J295" s="68"/>
      <c r="K295" s="277"/>
      <c r="L295" s="275">
        <v>0</v>
      </c>
      <c r="M295" s="183" t="str">
        <f>IFERROR(VLOOKUP(J295,Lists!J$4:K$723,2,FALSE),"")</f>
        <v/>
      </c>
      <c r="N295" s="70" t="str">
        <f>IFERROR(VLOOKUP(J295,Lists!J$4:L$723,3,FALSE),"")</f>
        <v/>
      </c>
      <c r="O295" s="71" t="str">
        <f t="shared" si="69"/>
        <v/>
      </c>
      <c r="P295" s="66"/>
      <c r="Q295" s="181"/>
      <c r="R295" s="94"/>
      <c r="S295" s="102"/>
      <c r="T295" s="103"/>
      <c r="U295" s="94"/>
      <c r="V295" s="104"/>
      <c r="W295" s="114"/>
      <c r="X295" s="85" t="str">
        <f>IFERROR(VLOOKUP(I295,Lists!A$4:B$11,2,FALSE),"")</f>
        <v/>
      </c>
      <c r="Y295" s="85" t="str">
        <f>IFERROR(VLOOKUP(#REF!,Lists!A$12:B$45,2,FALSE),"")</f>
        <v/>
      </c>
      <c r="Z295" s="90" t="str">
        <f t="shared" si="58"/>
        <v/>
      </c>
      <c r="AA295" s="100" t="str">
        <f t="shared" si="59"/>
        <v/>
      </c>
      <c r="AB295" s="100" t="str">
        <f>IF(L295&lt;&gt;0,IF(R295="Yes",IF(#REF!="","P",""),""),"")</f>
        <v/>
      </c>
      <c r="AC295" s="100" t="str">
        <f t="shared" si="60"/>
        <v/>
      </c>
      <c r="AD295" s="100" t="str">
        <f t="shared" si="61"/>
        <v/>
      </c>
      <c r="AE295" s="100" t="str">
        <f t="shared" si="62"/>
        <v/>
      </c>
      <c r="BN295" s="73" t="str">
        <f t="shared" si="63"/>
        <v/>
      </c>
      <c r="BO295" s="73" t="str">
        <f t="shared" si="64"/>
        <v/>
      </c>
      <c r="BP295" s="73" t="str">
        <f t="shared" si="65"/>
        <v/>
      </c>
      <c r="BQ295" s="73" t="str">
        <f t="shared" si="66"/>
        <v/>
      </c>
      <c r="BT295" s="73" t="str">
        <f t="shared" si="67"/>
        <v/>
      </c>
      <c r="CX295" s="42" t="str">
        <f t="shared" si="70"/>
        <v/>
      </c>
    </row>
    <row r="296" spans="1:102" ht="20.100000000000001" customHeight="1" x14ac:dyDescent="0.3">
      <c r="A296" s="90">
        <f>ROW()</f>
        <v>296</v>
      </c>
      <c r="B296" s="139" t="str">
        <f t="shared" si="68"/>
        <v/>
      </c>
      <c r="C296" s="139" t="str">
        <f t="shared" si="57"/>
        <v/>
      </c>
      <c r="D296" s="139" t="str">
        <f>IF(C296="","",COUNTIFS(C$11:C296,"&gt;0"))</f>
        <v/>
      </c>
      <c r="E296" s="57"/>
      <c r="F296" s="58"/>
      <c r="G296" s="58"/>
      <c r="H296" s="57"/>
      <c r="I296" s="180"/>
      <c r="J296" s="68"/>
      <c r="K296" s="277"/>
      <c r="L296" s="275">
        <v>0</v>
      </c>
      <c r="M296" s="183" t="str">
        <f>IFERROR(VLOOKUP(J296,Lists!J$4:K$723,2,FALSE),"")</f>
        <v/>
      </c>
      <c r="N296" s="70" t="str">
        <f>IFERROR(VLOOKUP(J296,Lists!J$4:L$723,3,FALSE),"")</f>
        <v/>
      </c>
      <c r="O296" s="71" t="str">
        <f t="shared" si="69"/>
        <v/>
      </c>
      <c r="P296" s="66"/>
      <c r="Q296" s="181"/>
      <c r="R296" s="94"/>
      <c r="S296" s="102"/>
      <c r="T296" s="103"/>
      <c r="U296" s="94"/>
      <c r="V296" s="104"/>
      <c r="W296" s="114"/>
      <c r="X296" s="85" t="str">
        <f>IFERROR(VLOOKUP(I296,Lists!A$4:B$11,2,FALSE),"")</f>
        <v/>
      </c>
      <c r="Y296" s="85" t="str">
        <f>IFERROR(VLOOKUP(#REF!,Lists!A$12:B$45,2,FALSE),"")</f>
        <v/>
      </c>
      <c r="Z296" s="90" t="str">
        <f t="shared" si="58"/>
        <v/>
      </c>
      <c r="AA296" s="100" t="str">
        <f t="shared" si="59"/>
        <v/>
      </c>
      <c r="AB296" s="100" t="str">
        <f>IF(L296&lt;&gt;0,IF(R296="Yes",IF(#REF!="","P",""),""),"")</f>
        <v/>
      </c>
      <c r="AC296" s="100" t="str">
        <f t="shared" si="60"/>
        <v/>
      </c>
      <c r="AD296" s="100" t="str">
        <f t="shared" si="61"/>
        <v/>
      </c>
      <c r="AE296" s="100" t="str">
        <f t="shared" si="62"/>
        <v/>
      </c>
      <c r="BN296" s="73" t="str">
        <f t="shared" si="63"/>
        <v/>
      </c>
      <c r="BO296" s="73" t="str">
        <f t="shared" si="64"/>
        <v/>
      </c>
      <c r="BP296" s="73" t="str">
        <f t="shared" si="65"/>
        <v/>
      </c>
      <c r="BQ296" s="73" t="str">
        <f t="shared" si="66"/>
        <v/>
      </c>
      <c r="BT296" s="73" t="str">
        <f t="shared" si="67"/>
        <v/>
      </c>
      <c r="CX296" s="42" t="str">
        <f t="shared" si="70"/>
        <v/>
      </c>
    </row>
    <row r="297" spans="1:102" ht="20.100000000000001" customHeight="1" x14ac:dyDescent="0.3">
      <c r="A297" s="90">
        <f>ROW()</f>
        <v>297</v>
      </c>
      <c r="B297" s="139" t="str">
        <f t="shared" si="68"/>
        <v/>
      </c>
      <c r="C297" s="139" t="str">
        <f t="shared" si="57"/>
        <v/>
      </c>
      <c r="D297" s="139" t="str">
        <f>IF(C297="","",COUNTIFS(C$11:C297,"&gt;0"))</f>
        <v/>
      </c>
      <c r="E297" s="57"/>
      <c r="F297" s="58"/>
      <c r="G297" s="58"/>
      <c r="H297" s="57"/>
      <c r="I297" s="180"/>
      <c r="J297" s="68"/>
      <c r="K297" s="277"/>
      <c r="L297" s="275">
        <v>0</v>
      </c>
      <c r="M297" s="183" t="str">
        <f>IFERROR(VLOOKUP(J297,Lists!J$4:K$723,2,FALSE),"")</f>
        <v/>
      </c>
      <c r="N297" s="70" t="str">
        <f>IFERROR(VLOOKUP(J297,Lists!J$4:L$723,3,FALSE),"")</f>
        <v/>
      </c>
      <c r="O297" s="71" t="str">
        <f t="shared" si="69"/>
        <v/>
      </c>
      <c r="P297" s="66"/>
      <c r="Q297" s="181"/>
      <c r="R297" s="94"/>
      <c r="S297" s="102"/>
      <c r="T297" s="103"/>
      <c r="U297" s="94"/>
      <c r="V297" s="104"/>
      <c r="W297" s="114"/>
      <c r="X297" s="85" t="str">
        <f>IFERROR(VLOOKUP(I297,Lists!A$4:B$11,2,FALSE),"")</f>
        <v/>
      </c>
      <c r="Y297" s="85" t="str">
        <f>IFERROR(VLOOKUP(#REF!,Lists!A$12:B$45,2,FALSE),"")</f>
        <v/>
      </c>
      <c r="Z297" s="90" t="str">
        <f t="shared" si="58"/>
        <v/>
      </c>
      <c r="AA297" s="100" t="str">
        <f t="shared" si="59"/>
        <v/>
      </c>
      <c r="AB297" s="100" t="str">
        <f>IF(L297&lt;&gt;0,IF(R297="Yes",IF(#REF!="","P",""),""),"")</f>
        <v/>
      </c>
      <c r="AC297" s="100" t="str">
        <f t="shared" si="60"/>
        <v/>
      </c>
      <c r="AD297" s="100" t="str">
        <f t="shared" si="61"/>
        <v/>
      </c>
      <c r="AE297" s="100" t="str">
        <f t="shared" si="62"/>
        <v/>
      </c>
      <c r="BN297" s="73" t="str">
        <f t="shared" si="63"/>
        <v/>
      </c>
      <c r="BO297" s="73" t="str">
        <f t="shared" si="64"/>
        <v/>
      </c>
      <c r="BP297" s="73" t="str">
        <f t="shared" si="65"/>
        <v/>
      </c>
      <c r="BQ297" s="73" t="str">
        <f t="shared" si="66"/>
        <v/>
      </c>
      <c r="BT297" s="73" t="str">
        <f t="shared" si="67"/>
        <v/>
      </c>
      <c r="CX297" s="42" t="str">
        <f t="shared" si="70"/>
        <v/>
      </c>
    </row>
    <row r="298" spans="1:102" ht="20.100000000000001" customHeight="1" x14ac:dyDescent="0.3">
      <c r="A298" s="90">
        <f>ROW()</f>
        <v>298</v>
      </c>
      <c r="B298" s="139" t="str">
        <f t="shared" si="68"/>
        <v/>
      </c>
      <c r="C298" s="139" t="str">
        <f t="shared" si="57"/>
        <v/>
      </c>
      <c r="D298" s="139" t="str">
        <f>IF(C298="","",COUNTIFS(C$11:C298,"&gt;0"))</f>
        <v/>
      </c>
      <c r="E298" s="57"/>
      <c r="F298" s="58"/>
      <c r="G298" s="58"/>
      <c r="H298" s="57"/>
      <c r="I298" s="180"/>
      <c r="J298" s="68"/>
      <c r="K298" s="277"/>
      <c r="L298" s="275">
        <v>0</v>
      </c>
      <c r="M298" s="183" t="str">
        <f>IFERROR(VLOOKUP(J298,Lists!J$4:K$723,2,FALSE),"")</f>
        <v/>
      </c>
      <c r="N298" s="70" t="str">
        <f>IFERROR(VLOOKUP(J298,Lists!J$4:L$723,3,FALSE),"")</f>
        <v/>
      </c>
      <c r="O298" s="71" t="str">
        <f t="shared" si="69"/>
        <v/>
      </c>
      <c r="P298" s="66"/>
      <c r="Q298" s="181"/>
      <c r="R298" s="94"/>
      <c r="S298" s="102"/>
      <c r="T298" s="103"/>
      <c r="U298" s="94"/>
      <c r="V298" s="104"/>
      <c r="W298" s="114"/>
      <c r="X298" s="85" t="str">
        <f>IFERROR(VLOOKUP(I298,Lists!A$4:B$11,2,FALSE),"")</f>
        <v/>
      </c>
      <c r="Y298" s="85" t="str">
        <f>IFERROR(VLOOKUP(#REF!,Lists!A$12:B$45,2,FALSE),"")</f>
        <v/>
      </c>
      <c r="Z298" s="90" t="str">
        <f t="shared" si="58"/>
        <v/>
      </c>
      <c r="AA298" s="100" t="str">
        <f t="shared" si="59"/>
        <v/>
      </c>
      <c r="AB298" s="100" t="str">
        <f>IF(L298&lt;&gt;0,IF(R298="Yes",IF(#REF!="","P",""),""),"")</f>
        <v/>
      </c>
      <c r="AC298" s="100" t="str">
        <f t="shared" si="60"/>
        <v/>
      </c>
      <c r="AD298" s="100" t="str">
        <f t="shared" si="61"/>
        <v/>
      </c>
      <c r="AE298" s="100" t="str">
        <f t="shared" si="62"/>
        <v/>
      </c>
      <c r="BN298" s="73" t="str">
        <f t="shared" si="63"/>
        <v/>
      </c>
      <c r="BO298" s="73" t="str">
        <f t="shared" si="64"/>
        <v/>
      </c>
      <c r="BP298" s="73" t="str">
        <f t="shared" si="65"/>
        <v/>
      </c>
      <c r="BQ298" s="73" t="str">
        <f t="shared" si="66"/>
        <v/>
      </c>
      <c r="BT298" s="73" t="str">
        <f t="shared" si="67"/>
        <v/>
      </c>
      <c r="CX298" s="42" t="str">
        <f t="shared" si="70"/>
        <v/>
      </c>
    </row>
    <row r="299" spans="1:102" ht="20.100000000000001" customHeight="1" x14ac:dyDescent="0.3">
      <c r="A299" s="90">
        <f>ROW()</f>
        <v>299</v>
      </c>
      <c r="B299" s="139" t="str">
        <f t="shared" si="68"/>
        <v/>
      </c>
      <c r="C299" s="139" t="str">
        <f t="shared" si="57"/>
        <v/>
      </c>
      <c r="D299" s="139" t="str">
        <f>IF(C299="","",COUNTIFS(C$11:C299,"&gt;0"))</f>
        <v/>
      </c>
      <c r="E299" s="57"/>
      <c r="F299" s="58"/>
      <c r="G299" s="58"/>
      <c r="H299" s="57"/>
      <c r="I299" s="180"/>
      <c r="J299" s="68"/>
      <c r="K299" s="277"/>
      <c r="L299" s="275">
        <v>0</v>
      </c>
      <c r="M299" s="183" t="str">
        <f>IFERROR(VLOOKUP(J299,Lists!J$4:K$723,2,FALSE),"")</f>
        <v/>
      </c>
      <c r="N299" s="70" t="str">
        <f>IFERROR(VLOOKUP(J299,Lists!J$4:L$723,3,FALSE),"")</f>
        <v/>
      </c>
      <c r="O299" s="71" t="str">
        <f t="shared" si="69"/>
        <v/>
      </c>
      <c r="P299" s="66"/>
      <c r="Q299" s="181"/>
      <c r="R299" s="94"/>
      <c r="S299" s="102"/>
      <c r="T299" s="103"/>
      <c r="U299" s="94"/>
      <c r="V299" s="104"/>
      <c r="W299" s="114"/>
      <c r="X299" s="85" t="str">
        <f>IFERROR(VLOOKUP(I299,Lists!A$4:B$11,2,FALSE),"")</f>
        <v/>
      </c>
      <c r="Y299" s="85" t="str">
        <f>IFERROR(VLOOKUP(#REF!,Lists!A$12:B$45,2,FALSE),"")</f>
        <v/>
      </c>
      <c r="Z299" s="90" t="str">
        <f t="shared" si="58"/>
        <v/>
      </c>
      <c r="AA299" s="100" t="str">
        <f t="shared" si="59"/>
        <v/>
      </c>
      <c r="AB299" s="100" t="str">
        <f>IF(L299&lt;&gt;0,IF(R299="Yes",IF(#REF!="","P",""),""),"")</f>
        <v/>
      </c>
      <c r="AC299" s="100" t="str">
        <f t="shared" si="60"/>
        <v/>
      </c>
      <c r="AD299" s="100" t="str">
        <f t="shared" si="61"/>
        <v/>
      </c>
      <c r="AE299" s="100" t="str">
        <f t="shared" si="62"/>
        <v/>
      </c>
      <c r="BN299" s="73" t="str">
        <f t="shared" si="63"/>
        <v/>
      </c>
      <c r="BO299" s="73" t="str">
        <f t="shared" si="64"/>
        <v/>
      </c>
      <c r="BP299" s="73" t="str">
        <f t="shared" si="65"/>
        <v/>
      </c>
      <c r="BQ299" s="73" t="str">
        <f t="shared" si="66"/>
        <v/>
      </c>
      <c r="BT299" s="73" t="str">
        <f t="shared" si="67"/>
        <v/>
      </c>
      <c r="CX299" s="42" t="str">
        <f t="shared" si="70"/>
        <v/>
      </c>
    </row>
    <row r="300" spans="1:102" ht="20.100000000000001" customHeight="1" x14ac:dyDescent="0.3">
      <c r="A300" s="90">
        <f>ROW()</f>
        <v>300</v>
      </c>
      <c r="B300" s="139" t="str">
        <f t="shared" si="68"/>
        <v/>
      </c>
      <c r="C300" s="139" t="str">
        <f t="shared" si="57"/>
        <v/>
      </c>
      <c r="D300" s="139" t="str">
        <f>IF(C300="","",COUNTIFS(C$11:C300,"&gt;0"))</f>
        <v/>
      </c>
      <c r="E300" s="57"/>
      <c r="F300" s="58"/>
      <c r="G300" s="58"/>
      <c r="H300" s="57"/>
      <c r="I300" s="180"/>
      <c r="J300" s="68"/>
      <c r="K300" s="277"/>
      <c r="L300" s="275">
        <v>0</v>
      </c>
      <c r="M300" s="183" t="str">
        <f>IFERROR(VLOOKUP(J300,Lists!J$4:K$723,2,FALSE),"")</f>
        <v/>
      </c>
      <c r="N300" s="70" t="str">
        <f>IFERROR(VLOOKUP(J300,Lists!J$4:L$723,3,FALSE),"")</f>
        <v/>
      </c>
      <c r="O300" s="71" t="str">
        <f t="shared" si="69"/>
        <v/>
      </c>
      <c r="P300" s="66"/>
      <c r="Q300" s="181"/>
      <c r="R300" s="94"/>
      <c r="S300" s="102"/>
      <c r="T300" s="103"/>
      <c r="U300" s="94"/>
      <c r="V300" s="104"/>
      <c r="W300" s="114"/>
      <c r="X300" s="85" t="str">
        <f>IFERROR(VLOOKUP(I300,Lists!A$4:B$11,2,FALSE),"")</f>
        <v/>
      </c>
      <c r="Y300" s="85" t="str">
        <f>IFERROR(VLOOKUP(#REF!,Lists!A$12:B$45,2,FALSE),"")</f>
        <v/>
      </c>
      <c r="Z300" s="90" t="str">
        <f t="shared" si="58"/>
        <v/>
      </c>
      <c r="AA300" s="100" t="str">
        <f t="shared" si="59"/>
        <v/>
      </c>
      <c r="AB300" s="100" t="str">
        <f>IF(L300&lt;&gt;0,IF(R300="Yes",IF(#REF!="","P",""),""),"")</f>
        <v/>
      </c>
      <c r="AC300" s="100" t="str">
        <f t="shared" si="60"/>
        <v/>
      </c>
      <c r="AD300" s="100" t="str">
        <f t="shared" si="61"/>
        <v/>
      </c>
      <c r="AE300" s="100" t="str">
        <f t="shared" si="62"/>
        <v/>
      </c>
      <c r="BN300" s="73" t="str">
        <f t="shared" si="63"/>
        <v/>
      </c>
      <c r="BO300" s="73" t="str">
        <f t="shared" si="64"/>
        <v/>
      </c>
      <c r="BP300" s="73" t="str">
        <f t="shared" si="65"/>
        <v/>
      </c>
      <c r="BQ300" s="73" t="str">
        <f t="shared" si="66"/>
        <v/>
      </c>
      <c r="BT300" s="73" t="str">
        <f t="shared" si="67"/>
        <v/>
      </c>
      <c r="CX300" s="42" t="str">
        <f t="shared" si="70"/>
        <v/>
      </c>
    </row>
    <row r="301" spans="1:102" ht="20.100000000000001" customHeight="1" x14ac:dyDescent="0.3">
      <c r="A301" s="90">
        <f>ROW()</f>
        <v>301</v>
      </c>
      <c r="B301" s="139" t="str">
        <f t="shared" si="68"/>
        <v/>
      </c>
      <c r="C301" s="139" t="str">
        <f t="shared" si="57"/>
        <v/>
      </c>
      <c r="D301" s="139" t="str">
        <f>IF(C301="","",COUNTIFS(C$11:C301,"&gt;0"))</f>
        <v/>
      </c>
      <c r="E301" s="57"/>
      <c r="F301" s="58"/>
      <c r="G301" s="58"/>
      <c r="H301" s="57"/>
      <c r="I301" s="180"/>
      <c r="J301" s="68"/>
      <c r="K301" s="277"/>
      <c r="L301" s="275">
        <v>0</v>
      </c>
      <c r="M301" s="183" t="str">
        <f>IFERROR(VLOOKUP(J301,Lists!J$4:K$723,2,FALSE),"")</f>
        <v/>
      </c>
      <c r="N301" s="70" t="str">
        <f>IFERROR(VLOOKUP(J301,Lists!J$4:L$723,3,FALSE),"")</f>
        <v/>
      </c>
      <c r="O301" s="71" t="str">
        <f t="shared" si="69"/>
        <v/>
      </c>
      <c r="P301" s="66"/>
      <c r="Q301" s="181"/>
      <c r="R301" s="94"/>
      <c r="S301" s="102"/>
      <c r="T301" s="103"/>
      <c r="U301" s="94"/>
      <c r="V301" s="104"/>
      <c r="W301" s="114"/>
      <c r="X301" s="85" t="str">
        <f>IFERROR(VLOOKUP(I301,Lists!A$4:B$11,2,FALSE),"")</f>
        <v/>
      </c>
      <c r="Y301" s="85" t="str">
        <f>IFERROR(VLOOKUP(#REF!,Lists!A$12:B$45,2,FALSE),"")</f>
        <v/>
      </c>
      <c r="Z301" s="90" t="str">
        <f t="shared" si="58"/>
        <v/>
      </c>
      <c r="AA301" s="100" t="str">
        <f t="shared" si="59"/>
        <v/>
      </c>
      <c r="AB301" s="100" t="str">
        <f>IF(L301&lt;&gt;0,IF(R301="Yes",IF(#REF!="","P",""),""),"")</f>
        <v/>
      </c>
      <c r="AC301" s="100" t="str">
        <f t="shared" si="60"/>
        <v/>
      </c>
      <c r="AD301" s="100" t="str">
        <f t="shared" si="61"/>
        <v/>
      </c>
      <c r="AE301" s="100" t="str">
        <f t="shared" si="62"/>
        <v/>
      </c>
      <c r="BN301" s="73" t="str">
        <f t="shared" si="63"/>
        <v/>
      </c>
      <c r="BO301" s="73" t="str">
        <f t="shared" si="64"/>
        <v/>
      </c>
      <c r="BP301" s="73" t="str">
        <f t="shared" si="65"/>
        <v/>
      </c>
      <c r="BQ301" s="73" t="str">
        <f t="shared" si="66"/>
        <v/>
      </c>
      <c r="BT301" s="73" t="str">
        <f t="shared" si="67"/>
        <v/>
      </c>
      <c r="CX301" s="42" t="str">
        <f t="shared" si="70"/>
        <v/>
      </c>
    </row>
    <row r="302" spans="1:102" ht="20.100000000000001" customHeight="1" x14ac:dyDescent="0.3">
      <c r="A302" s="90">
        <f>ROW()</f>
        <v>302</v>
      </c>
      <c r="B302" s="139" t="str">
        <f t="shared" si="68"/>
        <v/>
      </c>
      <c r="C302" s="139" t="str">
        <f t="shared" si="57"/>
        <v/>
      </c>
      <c r="D302" s="139" t="str">
        <f>IF(C302="","",COUNTIFS(C$11:C302,"&gt;0"))</f>
        <v/>
      </c>
      <c r="E302" s="57"/>
      <c r="F302" s="58"/>
      <c r="G302" s="58"/>
      <c r="H302" s="57"/>
      <c r="I302" s="180"/>
      <c r="J302" s="68"/>
      <c r="K302" s="277"/>
      <c r="L302" s="275">
        <v>0</v>
      </c>
      <c r="M302" s="183" t="str">
        <f>IFERROR(VLOOKUP(J302,Lists!J$4:K$723,2,FALSE),"")</f>
        <v/>
      </c>
      <c r="N302" s="70" t="str">
        <f>IFERROR(VLOOKUP(J302,Lists!J$4:L$723,3,FALSE),"")</f>
        <v/>
      </c>
      <c r="O302" s="71" t="str">
        <f t="shared" si="69"/>
        <v/>
      </c>
      <c r="P302" s="66"/>
      <c r="Q302" s="181"/>
      <c r="R302" s="94"/>
      <c r="S302" s="102"/>
      <c r="T302" s="103"/>
      <c r="U302" s="94"/>
      <c r="V302" s="104"/>
      <c r="W302" s="114"/>
      <c r="X302" s="85" t="str">
        <f>IFERROR(VLOOKUP(I302,Lists!A$4:B$11,2,FALSE),"")</f>
        <v/>
      </c>
      <c r="Y302" s="85" t="str">
        <f>IFERROR(VLOOKUP(#REF!,Lists!A$12:B$45,2,FALSE),"")</f>
        <v/>
      </c>
      <c r="Z302" s="90" t="str">
        <f t="shared" si="58"/>
        <v/>
      </c>
      <c r="AA302" s="100" t="str">
        <f t="shared" si="59"/>
        <v/>
      </c>
      <c r="AB302" s="100" t="str">
        <f>IF(L302&lt;&gt;0,IF(R302="Yes",IF(#REF!="","P",""),""),"")</f>
        <v/>
      </c>
      <c r="AC302" s="100" t="str">
        <f t="shared" si="60"/>
        <v/>
      </c>
      <c r="AD302" s="100" t="str">
        <f t="shared" si="61"/>
        <v/>
      </c>
      <c r="AE302" s="100" t="str">
        <f t="shared" si="62"/>
        <v/>
      </c>
      <c r="BN302" s="73" t="str">
        <f t="shared" si="63"/>
        <v/>
      </c>
      <c r="BO302" s="73" t="str">
        <f t="shared" si="64"/>
        <v/>
      </c>
      <c r="BP302" s="73" t="str">
        <f t="shared" si="65"/>
        <v/>
      </c>
      <c r="BQ302" s="73" t="str">
        <f t="shared" si="66"/>
        <v/>
      </c>
      <c r="BT302" s="73" t="str">
        <f t="shared" si="67"/>
        <v/>
      </c>
      <c r="CX302" s="42" t="str">
        <f t="shared" si="70"/>
        <v/>
      </c>
    </row>
    <row r="303" spans="1:102" ht="20.100000000000001" customHeight="1" x14ac:dyDescent="0.3">
      <c r="A303" s="90">
        <f>ROW()</f>
        <v>303</v>
      </c>
      <c r="B303" s="139" t="str">
        <f t="shared" si="68"/>
        <v/>
      </c>
      <c r="C303" s="139" t="str">
        <f t="shared" si="57"/>
        <v/>
      </c>
      <c r="D303" s="139" t="str">
        <f>IF(C303="","",COUNTIFS(C$11:C303,"&gt;0"))</f>
        <v/>
      </c>
      <c r="E303" s="57"/>
      <c r="F303" s="58"/>
      <c r="G303" s="58"/>
      <c r="H303" s="57"/>
      <c r="I303" s="180"/>
      <c r="J303" s="68"/>
      <c r="K303" s="277"/>
      <c r="L303" s="275">
        <v>0</v>
      </c>
      <c r="M303" s="183" t="str">
        <f>IFERROR(VLOOKUP(J303,Lists!J$4:K$723,2,FALSE),"")</f>
        <v/>
      </c>
      <c r="N303" s="70" t="str">
        <f>IFERROR(VLOOKUP(J303,Lists!J$4:L$723,3,FALSE),"")</f>
        <v/>
      </c>
      <c r="O303" s="71" t="str">
        <f t="shared" si="69"/>
        <v/>
      </c>
      <c r="P303" s="66"/>
      <c r="Q303" s="181"/>
      <c r="R303" s="94"/>
      <c r="S303" s="102"/>
      <c r="T303" s="103"/>
      <c r="U303" s="94"/>
      <c r="V303" s="104"/>
      <c r="W303" s="114"/>
      <c r="X303" s="85" t="str">
        <f>IFERROR(VLOOKUP(I303,Lists!A$4:B$11,2,FALSE),"")</f>
        <v/>
      </c>
      <c r="Y303" s="85" t="str">
        <f>IFERROR(VLOOKUP(#REF!,Lists!A$12:B$45,2,FALSE),"")</f>
        <v/>
      </c>
      <c r="Z303" s="90" t="str">
        <f t="shared" si="58"/>
        <v/>
      </c>
      <c r="AA303" s="100" t="str">
        <f t="shared" si="59"/>
        <v/>
      </c>
      <c r="AB303" s="100" t="str">
        <f>IF(L303&lt;&gt;0,IF(R303="Yes",IF(#REF!="","P",""),""),"")</f>
        <v/>
      </c>
      <c r="AC303" s="100" t="str">
        <f t="shared" si="60"/>
        <v/>
      </c>
      <c r="AD303" s="100" t="str">
        <f t="shared" si="61"/>
        <v/>
      </c>
      <c r="AE303" s="100" t="str">
        <f t="shared" si="62"/>
        <v/>
      </c>
      <c r="BN303" s="73" t="str">
        <f t="shared" si="63"/>
        <v/>
      </c>
      <c r="BO303" s="73" t="str">
        <f t="shared" si="64"/>
        <v/>
      </c>
      <c r="BP303" s="73" t="str">
        <f t="shared" si="65"/>
        <v/>
      </c>
      <c r="BQ303" s="73" t="str">
        <f t="shared" si="66"/>
        <v/>
      </c>
      <c r="BT303" s="73" t="str">
        <f t="shared" si="67"/>
        <v/>
      </c>
      <c r="CX303" s="42" t="str">
        <f t="shared" si="70"/>
        <v/>
      </c>
    </row>
    <row r="304" spans="1:102" ht="20.100000000000001" customHeight="1" x14ac:dyDescent="0.3">
      <c r="A304" s="90">
        <f>ROW()</f>
        <v>304</v>
      </c>
      <c r="B304" s="139" t="str">
        <f t="shared" si="68"/>
        <v/>
      </c>
      <c r="C304" s="139" t="str">
        <f t="shared" si="57"/>
        <v/>
      </c>
      <c r="D304" s="139" t="str">
        <f>IF(C304="","",COUNTIFS(C$11:C304,"&gt;0"))</f>
        <v/>
      </c>
      <c r="E304" s="57"/>
      <c r="F304" s="58"/>
      <c r="G304" s="58"/>
      <c r="H304" s="57"/>
      <c r="I304" s="180"/>
      <c r="J304" s="68"/>
      <c r="K304" s="277"/>
      <c r="L304" s="275">
        <v>0</v>
      </c>
      <c r="M304" s="183" t="str">
        <f>IFERROR(VLOOKUP(J304,Lists!J$4:K$723,2,FALSE),"")</f>
        <v/>
      </c>
      <c r="N304" s="70" t="str">
        <f>IFERROR(VLOOKUP(J304,Lists!J$4:L$723,3,FALSE),"")</f>
        <v/>
      </c>
      <c r="O304" s="71" t="str">
        <f t="shared" si="69"/>
        <v/>
      </c>
      <c r="P304" s="66"/>
      <c r="Q304" s="181"/>
      <c r="R304" s="94"/>
      <c r="S304" s="102"/>
      <c r="T304" s="103"/>
      <c r="U304" s="94"/>
      <c r="V304" s="104"/>
      <c r="W304" s="114"/>
      <c r="X304" s="85" t="str">
        <f>IFERROR(VLOOKUP(I304,Lists!A$4:B$11,2,FALSE),"")</f>
        <v/>
      </c>
      <c r="Y304" s="85" t="str">
        <f>IFERROR(VLOOKUP(#REF!,Lists!A$12:B$45,2,FALSE),"")</f>
        <v/>
      </c>
      <c r="Z304" s="90" t="str">
        <f t="shared" si="58"/>
        <v/>
      </c>
      <c r="AA304" s="100" t="str">
        <f t="shared" si="59"/>
        <v/>
      </c>
      <c r="AB304" s="100" t="str">
        <f>IF(L304&lt;&gt;0,IF(R304="Yes",IF(#REF!="","P",""),""),"")</f>
        <v/>
      </c>
      <c r="AC304" s="100" t="str">
        <f t="shared" si="60"/>
        <v/>
      </c>
      <c r="AD304" s="100" t="str">
        <f t="shared" si="61"/>
        <v/>
      </c>
      <c r="AE304" s="100" t="str">
        <f t="shared" si="62"/>
        <v/>
      </c>
      <c r="BN304" s="73" t="str">
        <f t="shared" si="63"/>
        <v/>
      </c>
      <c r="BO304" s="73" t="str">
        <f t="shared" si="64"/>
        <v/>
      </c>
      <c r="BP304" s="73" t="str">
        <f t="shared" si="65"/>
        <v/>
      </c>
      <c r="BQ304" s="73" t="str">
        <f t="shared" si="66"/>
        <v/>
      </c>
      <c r="BT304" s="73" t="str">
        <f t="shared" si="67"/>
        <v/>
      </c>
      <c r="CX304" s="42" t="str">
        <f t="shared" si="70"/>
        <v/>
      </c>
    </row>
    <row r="305" spans="1:102" ht="20.100000000000001" customHeight="1" x14ac:dyDescent="0.3">
      <c r="A305" s="90">
        <f>ROW()</f>
        <v>305</v>
      </c>
      <c r="B305" s="139" t="str">
        <f t="shared" si="68"/>
        <v/>
      </c>
      <c r="C305" s="139" t="str">
        <f t="shared" si="57"/>
        <v/>
      </c>
      <c r="D305" s="139" t="str">
        <f>IF(C305="","",COUNTIFS(C$11:C305,"&gt;0"))</f>
        <v/>
      </c>
      <c r="E305" s="57"/>
      <c r="F305" s="58"/>
      <c r="G305" s="58"/>
      <c r="H305" s="57"/>
      <c r="I305" s="180"/>
      <c r="J305" s="68"/>
      <c r="K305" s="277"/>
      <c r="L305" s="275">
        <v>0</v>
      </c>
      <c r="M305" s="183" t="str">
        <f>IFERROR(VLOOKUP(J305,Lists!J$4:K$723,2,FALSE),"")</f>
        <v/>
      </c>
      <c r="N305" s="70" t="str">
        <f>IFERROR(VLOOKUP(J305,Lists!J$4:L$723,3,FALSE),"")</f>
        <v/>
      </c>
      <c r="O305" s="71" t="str">
        <f t="shared" si="69"/>
        <v/>
      </c>
      <c r="P305" s="66"/>
      <c r="Q305" s="181"/>
      <c r="R305" s="94"/>
      <c r="S305" s="102"/>
      <c r="T305" s="103"/>
      <c r="U305" s="94"/>
      <c r="V305" s="104"/>
      <c r="W305" s="114"/>
      <c r="X305" s="85" t="str">
        <f>IFERROR(VLOOKUP(I305,Lists!A$4:B$11,2,FALSE),"")</f>
        <v/>
      </c>
      <c r="Y305" s="85" t="str">
        <f>IFERROR(VLOOKUP(#REF!,Lists!A$12:B$45,2,FALSE),"")</f>
        <v/>
      </c>
      <c r="Z305" s="90" t="str">
        <f t="shared" si="58"/>
        <v/>
      </c>
      <c r="AA305" s="100" t="str">
        <f t="shared" si="59"/>
        <v/>
      </c>
      <c r="AB305" s="100" t="str">
        <f>IF(L305&lt;&gt;0,IF(R305="Yes",IF(#REF!="","P",""),""),"")</f>
        <v/>
      </c>
      <c r="AC305" s="100" t="str">
        <f t="shared" si="60"/>
        <v/>
      </c>
      <c r="AD305" s="100" t="str">
        <f t="shared" si="61"/>
        <v/>
      </c>
      <c r="AE305" s="100" t="str">
        <f t="shared" si="62"/>
        <v/>
      </c>
      <c r="BN305" s="73" t="str">
        <f t="shared" si="63"/>
        <v/>
      </c>
      <c r="BO305" s="73" t="str">
        <f t="shared" si="64"/>
        <v/>
      </c>
      <c r="BP305" s="73" t="str">
        <f t="shared" si="65"/>
        <v/>
      </c>
      <c r="BQ305" s="73" t="str">
        <f t="shared" si="66"/>
        <v/>
      </c>
      <c r="BT305" s="73" t="str">
        <f t="shared" si="67"/>
        <v/>
      </c>
      <c r="CX305" s="42" t="str">
        <f t="shared" si="70"/>
        <v/>
      </c>
    </row>
    <row r="306" spans="1:102" ht="20.100000000000001" customHeight="1" x14ac:dyDescent="0.3">
      <c r="A306" s="90">
        <f>ROW()</f>
        <v>306</v>
      </c>
      <c r="B306" s="139" t="str">
        <f t="shared" si="68"/>
        <v/>
      </c>
      <c r="C306" s="139" t="str">
        <f t="shared" si="57"/>
        <v/>
      </c>
      <c r="D306" s="139" t="str">
        <f>IF(C306="","",COUNTIFS(C$11:C306,"&gt;0"))</f>
        <v/>
      </c>
      <c r="E306" s="57"/>
      <c r="F306" s="58"/>
      <c r="G306" s="58"/>
      <c r="H306" s="57"/>
      <c r="I306" s="180"/>
      <c r="J306" s="68"/>
      <c r="K306" s="277"/>
      <c r="L306" s="275">
        <v>0</v>
      </c>
      <c r="M306" s="183" t="str">
        <f>IFERROR(VLOOKUP(J306,Lists!J$4:K$723,2,FALSE),"")</f>
        <v/>
      </c>
      <c r="N306" s="70" t="str">
        <f>IFERROR(VLOOKUP(J306,Lists!J$4:L$723,3,FALSE),"")</f>
        <v/>
      </c>
      <c r="O306" s="71" t="str">
        <f t="shared" si="69"/>
        <v/>
      </c>
      <c r="P306" s="66"/>
      <c r="Q306" s="181"/>
      <c r="R306" s="94"/>
      <c r="S306" s="102"/>
      <c r="T306" s="103"/>
      <c r="U306" s="94"/>
      <c r="V306" s="104"/>
      <c r="W306" s="114"/>
      <c r="X306" s="85" t="str">
        <f>IFERROR(VLOOKUP(I306,Lists!A$4:B$11,2,FALSE),"")</f>
        <v/>
      </c>
      <c r="Y306" s="85" t="str">
        <f>IFERROR(VLOOKUP(#REF!,Lists!A$12:B$45,2,FALSE),"")</f>
        <v/>
      </c>
      <c r="Z306" s="90" t="str">
        <f t="shared" si="58"/>
        <v/>
      </c>
      <c r="AA306" s="100" t="str">
        <f t="shared" si="59"/>
        <v/>
      </c>
      <c r="AB306" s="100" t="str">
        <f>IF(L306&lt;&gt;0,IF(R306="Yes",IF(#REF!="","P",""),""),"")</f>
        <v/>
      </c>
      <c r="AC306" s="100" t="str">
        <f t="shared" si="60"/>
        <v/>
      </c>
      <c r="AD306" s="100" t="str">
        <f t="shared" si="61"/>
        <v/>
      </c>
      <c r="AE306" s="100" t="str">
        <f t="shared" si="62"/>
        <v/>
      </c>
      <c r="BN306" s="73" t="str">
        <f t="shared" si="63"/>
        <v/>
      </c>
      <c r="BO306" s="73" t="str">
        <f t="shared" si="64"/>
        <v/>
      </c>
      <c r="BP306" s="73" t="str">
        <f t="shared" si="65"/>
        <v/>
      </c>
      <c r="BQ306" s="73" t="str">
        <f t="shared" si="66"/>
        <v/>
      </c>
      <c r="BT306" s="73" t="str">
        <f t="shared" si="67"/>
        <v/>
      </c>
      <c r="CX306" s="42" t="str">
        <f t="shared" si="70"/>
        <v/>
      </c>
    </row>
    <row r="307" spans="1:102" ht="20.100000000000001" customHeight="1" x14ac:dyDescent="0.3">
      <c r="A307" s="90">
        <f>ROW()</f>
        <v>307</v>
      </c>
      <c r="B307" s="139" t="str">
        <f t="shared" si="68"/>
        <v/>
      </c>
      <c r="C307" s="139" t="str">
        <f t="shared" si="57"/>
        <v/>
      </c>
      <c r="D307" s="139" t="str">
        <f>IF(C307="","",COUNTIFS(C$11:C307,"&gt;0"))</f>
        <v/>
      </c>
      <c r="E307" s="57"/>
      <c r="F307" s="58"/>
      <c r="G307" s="58"/>
      <c r="H307" s="57"/>
      <c r="I307" s="180"/>
      <c r="J307" s="68"/>
      <c r="K307" s="277"/>
      <c r="L307" s="275">
        <v>0</v>
      </c>
      <c r="M307" s="183" t="str">
        <f>IFERROR(VLOOKUP(J307,Lists!J$4:K$723,2,FALSE),"")</f>
        <v/>
      </c>
      <c r="N307" s="70" t="str">
        <f>IFERROR(VLOOKUP(J307,Lists!J$4:L$723,3,FALSE),"")</f>
        <v/>
      </c>
      <c r="O307" s="71" t="str">
        <f t="shared" si="69"/>
        <v/>
      </c>
      <c r="P307" s="66"/>
      <c r="Q307" s="181"/>
      <c r="R307" s="94"/>
      <c r="S307" s="102"/>
      <c r="T307" s="103"/>
      <c r="U307" s="94"/>
      <c r="V307" s="104"/>
      <c r="W307" s="114"/>
      <c r="X307" s="85" t="str">
        <f>IFERROR(VLOOKUP(I307,Lists!A$4:B$11,2,FALSE),"")</f>
        <v/>
      </c>
      <c r="Y307" s="85" t="str">
        <f>IFERROR(VLOOKUP(#REF!,Lists!A$12:B$45,2,FALSE),"")</f>
        <v/>
      </c>
      <c r="Z307" s="90" t="str">
        <f t="shared" si="58"/>
        <v/>
      </c>
      <c r="AA307" s="100" t="str">
        <f t="shared" si="59"/>
        <v/>
      </c>
      <c r="AB307" s="100" t="str">
        <f>IF(L307&lt;&gt;0,IF(R307="Yes",IF(#REF!="","P",""),""),"")</f>
        <v/>
      </c>
      <c r="AC307" s="100" t="str">
        <f t="shared" si="60"/>
        <v/>
      </c>
      <c r="AD307" s="100" t="str">
        <f t="shared" si="61"/>
        <v/>
      </c>
      <c r="AE307" s="100" t="str">
        <f t="shared" si="62"/>
        <v/>
      </c>
      <c r="BN307" s="73" t="str">
        <f t="shared" si="63"/>
        <v/>
      </c>
      <c r="BO307" s="73" t="str">
        <f t="shared" si="64"/>
        <v/>
      </c>
      <c r="BP307" s="73" t="str">
        <f t="shared" si="65"/>
        <v/>
      </c>
      <c r="BQ307" s="73" t="str">
        <f t="shared" si="66"/>
        <v/>
      </c>
      <c r="BT307" s="73" t="str">
        <f t="shared" si="67"/>
        <v/>
      </c>
      <c r="CX307" s="42" t="str">
        <f t="shared" si="70"/>
        <v/>
      </c>
    </row>
    <row r="308" spans="1:102" ht="20.100000000000001" customHeight="1" x14ac:dyDescent="0.3">
      <c r="A308" s="90">
        <f>ROW()</f>
        <v>308</v>
      </c>
      <c r="B308" s="139" t="str">
        <f t="shared" si="68"/>
        <v/>
      </c>
      <c r="C308" s="139" t="str">
        <f t="shared" si="57"/>
        <v/>
      </c>
      <c r="D308" s="139" t="str">
        <f>IF(C308="","",COUNTIFS(C$11:C308,"&gt;0"))</f>
        <v/>
      </c>
      <c r="E308" s="57"/>
      <c r="F308" s="58"/>
      <c r="G308" s="58"/>
      <c r="H308" s="57"/>
      <c r="I308" s="180"/>
      <c r="J308" s="68"/>
      <c r="K308" s="277"/>
      <c r="L308" s="275">
        <v>0</v>
      </c>
      <c r="M308" s="183" t="str">
        <f>IFERROR(VLOOKUP(J308,Lists!J$4:K$723,2,FALSE),"")</f>
        <v/>
      </c>
      <c r="N308" s="70" t="str">
        <f>IFERROR(VLOOKUP(J308,Lists!J$4:L$723,3,FALSE),"")</f>
        <v/>
      </c>
      <c r="O308" s="71" t="str">
        <f t="shared" si="69"/>
        <v/>
      </c>
      <c r="P308" s="66"/>
      <c r="Q308" s="181"/>
      <c r="R308" s="94"/>
      <c r="S308" s="102"/>
      <c r="T308" s="103"/>
      <c r="U308" s="94"/>
      <c r="V308" s="104"/>
      <c r="W308" s="114"/>
      <c r="X308" s="85" t="str">
        <f>IFERROR(VLOOKUP(I308,Lists!A$4:B$11,2,FALSE),"")</f>
        <v/>
      </c>
      <c r="Y308" s="85" t="str">
        <f>IFERROR(VLOOKUP(#REF!,Lists!A$12:B$45,2,FALSE),"")</f>
        <v/>
      </c>
      <c r="Z308" s="90" t="str">
        <f t="shared" si="58"/>
        <v/>
      </c>
      <c r="AA308" s="100" t="str">
        <f t="shared" si="59"/>
        <v/>
      </c>
      <c r="AB308" s="100" t="str">
        <f>IF(L308&lt;&gt;0,IF(R308="Yes",IF(#REF!="","P",""),""),"")</f>
        <v/>
      </c>
      <c r="AC308" s="100" t="str">
        <f t="shared" si="60"/>
        <v/>
      </c>
      <c r="AD308" s="100" t="str">
        <f t="shared" si="61"/>
        <v/>
      </c>
      <c r="AE308" s="100" t="str">
        <f t="shared" si="62"/>
        <v/>
      </c>
      <c r="BN308" s="73" t="str">
        <f t="shared" si="63"/>
        <v/>
      </c>
      <c r="BO308" s="73" t="str">
        <f t="shared" si="64"/>
        <v/>
      </c>
      <c r="BP308" s="73" t="str">
        <f t="shared" si="65"/>
        <v/>
      </c>
      <c r="BQ308" s="73" t="str">
        <f t="shared" si="66"/>
        <v/>
      </c>
      <c r="BT308" s="73" t="str">
        <f t="shared" si="67"/>
        <v/>
      </c>
      <c r="CX308" s="42" t="str">
        <f t="shared" si="70"/>
        <v/>
      </c>
    </row>
    <row r="309" spans="1:102" ht="20.100000000000001" customHeight="1" x14ac:dyDescent="0.3">
      <c r="A309" s="90">
        <f>ROW()</f>
        <v>309</v>
      </c>
      <c r="B309" s="139" t="str">
        <f t="shared" si="68"/>
        <v/>
      </c>
      <c r="C309" s="139" t="str">
        <f t="shared" si="57"/>
        <v/>
      </c>
      <c r="D309" s="139" t="str">
        <f>IF(C309="","",COUNTIFS(C$11:C309,"&gt;0"))</f>
        <v/>
      </c>
      <c r="E309" s="57"/>
      <c r="F309" s="58"/>
      <c r="G309" s="58"/>
      <c r="H309" s="57"/>
      <c r="I309" s="180"/>
      <c r="J309" s="68"/>
      <c r="K309" s="277"/>
      <c r="L309" s="275">
        <v>0</v>
      </c>
      <c r="M309" s="183" t="str">
        <f>IFERROR(VLOOKUP(J309,Lists!J$4:K$723,2,FALSE),"")</f>
        <v/>
      </c>
      <c r="N309" s="70" t="str">
        <f>IFERROR(VLOOKUP(J309,Lists!J$4:L$723,3,FALSE),"")</f>
        <v/>
      </c>
      <c r="O309" s="71" t="str">
        <f t="shared" si="69"/>
        <v/>
      </c>
      <c r="P309" s="66"/>
      <c r="Q309" s="181"/>
      <c r="R309" s="94"/>
      <c r="S309" s="102"/>
      <c r="T309" s="103"/>
      <c r="U309" s="94"/>
      <c r="V309" s="104"/>
      <c r="W309" s="114"/>
      <c r="X309" s="85" t="str">
        <f>IFERROR(VLOOKUP(I309,Lists!A$4:B$11,2,FALSE),"")</f>
        <v/>
      </c>
      <c r="Y309" s="85" t="str">
        <f>IFERROR(VLOOKUP(#REF!,Lists!A$12:B$45,2,FALSE),"")</f>
        <v/>
      </c>
      <c r="Z309" s="90" t="str">
        <f t="shared" si="58"/>
        <v/>
      </c>
      <c r="AA309" s="100" t="str">
        <f t="shared" si="59"/>
        <v/>
      </c>
      <c r="AB309" s="100" t="str">
        <f>IF(L309&lt;&gt;0,IF(R309="Yes",IF(#REF!="","P",""),""),"")</f>
        <v/>
      </c>
      <c r="AC309" s="100" t="str">
        <f t="shared" si="60"/>
        <v/>
      </c>
      <c r="AD309" s="100" t="str">
        <f t="shared" si="61"/>
        <v/>
      </c>
      <c r="AE309" s="100" t="str">
        <f t="shared" si="62"/>
        <v/>
      </c>
      <c r="BN309" s="73" t="str">
        <f t="shared" si="63"/>
        <v/>
      </c>
      <c r="BO309" s="73" t="str">
        <f t="shared" si="64"/>
        <v/>
      </c>
      <c r="BP309" s="73" t="str">
        <f t="shared" si="65"/>
        <v/>
      </c>
      <c r="BQ309" s="73" t="str">
        <f t="shared" si="66"/>
        <v/>
      </c>
      <c r="BT309" s="73" t="str">
        <f t="shared" si="67"/>
        <v/>
      </c>
      <c r="CX309" s="42" t="str">
        <f t="shared" si="70"/>
        <v/>
      </c>
    </row>
    <row r="310" spans="1:102" ht="20.100000000000001" customHeight="1" x14ac:dyDescent="0.3">
      <c r="A310" s="90">
        <f>ROW()</f>
        <v>310</v>
      </c>
      <c r="B310" s="139" t="str">
        <f t="shared" si="68"/>
        <v/>
      </c>
      <c r="C310" s="139" t="str">
        <f t="shared" si="57"/>
        <v/>
      </c>
      <c r="D310" s="139" t="str">
        <f>IF(C310="","",COUNTIFS(C$11:C310,"&gt;0"))</f>
        <v/>
      </c>
      <c r="E310" s="57"/>
      <c r="F310" s="58"/>
      <c r="G310" s="58"/>
      <c r="H310" s="57"/>
      <c r="I310" s="180"/>
      <c r="J310" s="68"/>
      <c r="K310" s="277"/>
      <c r="L310" s="275">
        <v>0</v>
      </c>
      <c r="M310" s="183" t="str">
        <f>IFERROR(VLOOKUP(J310,Lists!J$4:K$723,2,FALSE),"")</f>
        <v/>
      </c>
      <c r="N310" s="70" t="str">
        <f>IFERROR(VLOOKUP(J310,Lists!J$4:L$723,3,FALSE),"")</f>
        <v/>
      </c>
      <c r="O310" s="71" t="str">
        <f t="shared" si="69"/>
        <v/>
      </c>
      <c r="P310" s="66"/>
      <c r="Q310" s="181"/>
      <c r="R310" s="94"/>
      <c r="S310" s="102"/>
      <c r="T310" s="103"/>
      <c r="U310" s="94"/>
      <c r="V310" s="104"/>
      <c r="W310" s="114"/>
      <c r="X310" s="85" t="str">
        <f>IFERROR(VLOOKUP(I310,Lists!A$4:B$11,2,FALSE),"")</f>
        <v/>
      </c>
      <c r="Y310" s="85" t="str">
        <f>IFERROR(VLOOKUP(#REF!,Lists!A$12:B$45,2,FALSE),"")</f>
        <v/>
      </c>
      <c r="Z310" s="90" t="str">
        <f t="shared" si="58"/>
        <v/>
      </c>
      <c r="AA310" s="100" t="str">
        <f t="shared" si="59"/>
        <v/>
      </c>
      <c r="AB310" s="100" t="str">
        <f>IF(L310&lt;&gt;0,IF(R310="Yes",IF(#REF!="","P",""),""),"")</f>
        <v/>
      </c>
      <c r="AC310" s="100" t="str">
        <f t="shared" si="60"/>
        <v/>
      </c>
      <c r="AD310" s="100" t="str">
        <f t="shared" si="61"/>
        <v/>
      </c>
      <c r="AE310" s="100" t="str">
        <f t="shared" si="62"/>
        <v/>
      </c>
      <c r="BN310" s="73" t="str">
        <f t="shared" si="63"/>
        <v/>
      </c>
      <c r="BO310" s="73" t="str">
        <f t="shared" si="64"/>
        <v/>
      </c>
      <c r="BP310" s="73" t="str">
        <f t="shared" si="65"/>
        <v/>
      </c>
      <c r="BQ310" s="73" t="str">
        <f t="shared" si="66"/>
        <v/>
      </c>
      <c r="BT310" s="73" t="str">
        <f t="shared" si="67"/>
        <v/>
      </c>
      <c r="CX310" s="42" t="str">
        <f t="shared" si="70"/>
        <v/>
      </c>
    </row>
    <row r="311" spans="1:102" ht="20.100000000000001" customHeight="1" x14ac:dyDescent="0.3">
      <c r="A311" s="90">
        <f>ROW()</f>
        <v>311</v>
      </c>
      <c r="B311" s="139" t="str">
        <f t="shared" si="68"/>
        <v/>
      </c>
      <c r="C311" s="139" t="str">
        <f t="shared" si="57"/>
        <v/>
      </c>
      <c r="D311" s="139" t="str">
        <f>IF(C311="","",COUNTIFS(C$11:C311,"&gt;0"))</f>
        <v/>
      </c>
      <c r="E311" s="57"/>
      <c r="F311" s="58"/>
      <c r="G311" s="58"/>
      <c r="H311" s="57"/>
      <c r="I311" s="180"/>
      <c r="J311" s="68"/>
      <c r="K311" s="277"/>
      <c r="L311" s="275">
        <v>0</v>
      </c>
      <c r="M311" s="183" t="str">
        <f>IFERROR(VLOOKUP(J311,Lists!J$4:K$723,2,FALSE),"")</f>
        <v/>
      </c>
      <c r="N311" s="70" t="str">
        <f>IFERROR(VLOOKUP(J311,Lists!J$4:L$723,3,FALSE),"")</f>
        <v/>
      </c>
      <c r="O311" s="71" t="str">
        <f t="shared" si="69"/>
        <v/>
      </c>
      <c r="P311" s="66"/>
      <c r="Q311" s="181"/>
      <c r="R311" s="94"/>
      <c r="S311" s="102"/>
      <c r="T311" s="103"/>
      <c r="U311" s="94"/>
      <c r="V311" s="104"/>
      <c r="W311" s="114"/>
      <c r="X311" s="85" t="str">
        <f>IFERROR(VLOOKUP(I311,Lists!A$4:B$11,2,FALSE),"")</f>
        <v/>
      </c>
      <c r="Y311" s="85" t="str">
        <f>IFERROR(VLOOKUP(#REF!,Lists!A$12:B$45,2,FALSE),"")</f>
        <v/>
      </c>
      <c r="Z311" s="90" t="str">
        <f t="shared" si="58"/>
        <v/>
      </c>
      <c r="AA311" s="100" t="str">
        <f t="shared" si="59"/>
        <v/>
      </c>
      <c r="AB311" s="100" t="str">
        <f>IF(L311&lt;&gt;0,IF(R311="Yes",IF(#REF!="","P",""),""),"")</f>
        <v/>
      </c>
      <c r="AC311" s="100" t="str">
        <f t="shared" si="60"/>
        <v/>
      </c>
      <c r="AD311" s="100" t="str">
        <f t="shared" si="61"/>
        <v/>
      </c>
      <c r="AE311" s="100" t="str">
        <f t="shared" si="62"/>
        <v/>
      </c>
      <c r="BN311" s="73" t="str">
        <f t="shared" si="63"/>
        <v/>
      </c>
      <c r="BO311" s="73" t="str">
        <f t="shared" si="64"/>
        <v/>
      </c>
      <c r="BP311" s="73" t="str">
        <f t="shared" si="65"/>
        <v/>
      </c>
      <c r="BQ311" s="73" t="str">
        <f t="shared" si="66"/>
        <v/>
      </c>
      <c r="BT311" s="73" t="str">
        <f t="shared" si="67"/>
        <v/>
      </c>
      <c r="CX311" s="42" t="str">
        <f t="shared" si="70"/>
        <v/>
      </c>
    </row>
    <row r="312" spans="1:102" ht="20.100000000000001" customHeight="1" x14ac:dyDescent="0.3">
      <c r="A312" s="90">
        <f>ROW()</f>
        <v>312</v>
      </c>
      <c r="B312" s="139" t="str">
        <f t="shared" si="68"/>
        <v/>
      </c>
      <c r="C312" s="139" t="str">
        <f t="shared" si="57"/>
        <v/>
      </c>
      <c r="D312" s="139" t="str">
        <f>IF(C312="","",COUNTIFS(C$11:C312,"&gt;0"))</f>
        <v/>
      </c>
      <c r="E312" s="57"/>
      <c r="F312" s="58"/>
      <c r="G312" s="58"/>
      <c r="H312" s="57"/>
      <c r="I312" s="180"/>
      <c r="J312" s="68"/>
      <c r="K312" s="277"/>
      <c r="L312" s="275">
        <v>0</v>
      </c>
      <c r="M312" s="183" t="str">
        <f>IFERROR(VLOOKUP(J312,Lists!J$4:K$723,2,FALSE),"")</f>
        <v/>
      </c>
      <c r="N312" s="70" t="str">
        <f>IFERROR(VLOOKUP(J312,Lists!J$4:L$723,3,FALSE),"")</f>
        <v/>
      </c>
      <c r="O312" s="71" t="str">
        <f t="shared" si="69"/>
        <v/>
      </c>
      <c r="P312" s="66"/>
      <c r="Q312" s="181"/>
      <c r="R312" s="94"/>
      <c r="S312" s="102"/>
      <c r="T312" s="103"/>
      <c r="U312" s="94"/>
      <c r="V312" s="104"/>
      <c r="W312" s="114"/>
      <c r="X312" s="85" t="str">
        <f>IFERROR(VLOOKUP(I312,Lists!A$4:B$11,2,FALSE),"")</f>
        <v/>
      </c>
      <c r="Y312" s="85" t="str">
        <f>IFERROR(VLOOKUP(#REF!,Lists!A$12:B$45,2,FALSE),"")</f>
        <v/>
      </c>
      <c r="Z312" s="90" t="str">
        <f t="shared" si="58"/>
        <v/>
      </c>
      <c r="AA312" s="100" t="str">
        <f t="shared" si="59"/>
        <v/>
      </c>
      <c r="AB312" s="100" t="str">
        <f>IF(L312&lt;&gt;0,IF(R312="Yes",IF(#REF!="","P",""),""),"")</f>
        <v/>
      </c>
      <c r="AC312" s="100" t="str">
        <f t="shared" si="60"/>
        <v/>
      </c>
      <c r="AD312" s="100" t="str">
        <f t="shared" si="61"/>
        <v/>
      </c>
      <c r="AE312" s="100" t="str">
        <f t="shared" si="62"/>
        <v/>
      </c>
      <c r="BN312" s="73" t="str">
        <f t="shared" si="63"/>
        <v/>
      </c>
      <c r="BO312" s="73" t="str">
        <f t="shared" si="64"/>
        <v/>
      </c>
      <c r="BP312" s="73" t="str">
        <f t="shared" si="65"/>
        <v/>
      </c>
      <c r="BQ312" s="73" t="str">
        <f t="shared" si="66"/>
        <v/>
      </c>
      <c r="BT312" s="73" t="str">
        <f t="shared" si="67"/>
        <v/>
      </c>
      <c r="CX312" s="42" t="str">
        <f t="shared" si="70"/>
        <v/>
      </c>
    </row>
    <row r="313" spans="1:102" ht="20.100000000000001" customHeight="1" x14ac:dyDescent="0.3">
      <c r="A313" s="90">
        <f>ROW()</f>
        <v>313</v>
      </c>
      <c r="B313" s="139" t="str">
        <f t="shared" si="68"/>
        <v/>
      </c>
      <c r="C313" s="139" t="str">
        <f t="shared" si="57"/>
        <v/>
      </c>
      <c r="D313" s="139" t="str">
        <f>IF(C313="","",COUNTIFS(C$11:C313,"&gt;0"))</f>
        <v/>
      </c>
      <c r="E313" s="57"/>
      <c r="F313" s="58"/>
      <c r="G313" s="58"/>
      <c r="H313" s="57"/>
      <c r="I313" s="180"/>
      <c r="J313" s="68"/>
      <c r="K313" s="277"/>
      <c r="L313" s="275">
        <v>0</v>
      </c>
      <c r="M313" s="183" t="str">
        <f>IFERROR(VLOOKUP(J313,Lists!J$4:K$723,2,FALSE),"")</f>
        <v/>
      </c>
      <c r="N313" s="70" t="str">
        <f>IFERROR(VLOOKUP(J313,Lists!J$4:L$723,3,FALSE),"")</f>
        <v/>
      </c>
      <c r="O313" s="71" t="str">
        <f t="shared" si="69"/>
        <v/>
      </c>
      <c r="P313" s="66"/>
      <c r="Q313" s="181"/>
      <c r="R313" s="94"/>
      <c r="S313" s="102"/>
      <c r="T313" s="103"/>
      <c r="U313" s="94"/>
      <c r="V313" s="104"/>
      <c r="W313" s="114"/>
      <c r="X313" s="85" t="str">
        <f>IFERROR(VLOOKUP(I313,Lists!A$4:B$11,2,FALSE),"")</f>
        <v/>
      </c>
      <c r="Y313" s="85" t="str">
        <f>IFERROR(VLOOKUP(#REF!,Lists!A$12:B$45,2,FALSE),"")</f>
        <v/>
      </c>
      <c r="Z313" s="90" t="str">
        <f t="shared" si="58"/>
        <v/>
      </c>
      <c r="AA313" s="100" t="str">
        <f t="shared" si="59"/>
        <v/>
      </c>
      <c r="AB313" s="100" t="str">
        <f>IF(L313&lt;&gt;0,IF(R313="Yes",IF(#REF!="","P",""),""),"")</f>
        <v/>
      </c>
      <c r="AC313" s="100" t="str">
        <f t="shared" si="60"/>
        <v/>
      </c>
      <c r="AD313" s="100" t="str">
        <f t="shared" si="61"/>
        <v/>
      </c>
      <c r="AE313" s="100" t="str">
        <f t="shared" si="62"/>
        <v/>
      </c>
      <c r="BN313" s="73" t="str">
        <f t="shared" si="63"/>
        <v/>
      </c>
      <c r="BO313" s="73" t="str">
        <f t="shared" si="64"/>
        <v/>
      </c>
      <c r="BP313" s="73" t="str">
        <f t="shared" si="65"/>
        <v/>
      </c>
      <c r="BQ313" s="73" t="str">
        <f t="shared" si="66"/>
        <v/>
      </c>
      <c r="BT313" s="73" t="str">
        <f t="shared" si="67"/>
        <v/>
      </c>
      <c r="CX313" s="42" t="str">
        <f t="shared" si="70"/>
        <v/>
      </c>
    </row>
    <row r="314" spans="1:102" ht="20.100000000000001" customHeight="1" x14ac:dyDescent="0.3">
      <c r="A314" s="90">
        <f>ROW()</f>
        <v>314</v>
      </c>
      <c r="B314" s="139" t="str">
        <f t="shared" si="68"/>
        <v/>
      </c>
      <c r="C314" s="139" t="str">
        <f t="shared" si="57"/>
        <v/>
      </c>
      <c r="D314" s="139" t="str">
        <f>IF(C314="","",COUNTIFS(C$11:C314,"&gt;0"))</f>
        <v/>
      </c>
      <c r="E314" s="57"/>
      <c r="F314" s="58"/>
      <c r="G314" s="58"/>
      <c r="H314" s="57"/>
      <c r="I314" s="180"/>
      <c r="J314" s="68"/>
      <c r="K314" s="277"/>
      <c r="L314" s="275">
        <v>0</v>
      </c>
      <c r="M314" s="183" t="str">
        <f>IFERROR(VLOOKUP(J314,Lists!J$4:K$723,2,FALSE),"")</f>
        <v/>
      </c>
      <c r="N314" s="70" t="str">
        <f>IFERROR(VLOOKUP(J314,Lists!J$4:L$723,3,FALSE),"")</f>
        <v/>
      </c>
      <c r="O314" s="71" t="str">
        <f t="shared" si="69"/>
        <v/>
      </c>
      <c r="P314" s="66"/>
      <c r="Q314" s="181"/>
      <c r="R314" s="94"/>
      <c r="S314" s="102"/>
      <c r="T314" s="103"/>
      <c r="U314" s="94"/>
      <c r="V314" s="104"/>
      <c r="W314" s="114"/>
      <c r="X314" s="85" t="str">
        <f>IFERROR(VLOOKUP(I314,Lists!A$4:B$11,2,FALSE),"")</f>
        <v/>
      </c>
      <c r="Y314" s="85" t="str">
        <f>IFERROR(VLOOKUP(#REF!,Lists!A$12:B$45,2,FALSE),"")</f>
        <v/>
      </c>
      <c r="Z314" s="90" t="str">
        <f t="shared" si="58"/>
        <v/>
      </c>
      <c r="AA314" s="100" t="str">
        <f t="shared" si="59"/>
        <v/>
      </c>
      <c r="AB314" s="100" t="str">
        <f>IF(L314&lt;&gt;0,IF(R314="Yes",IF(#REF!="","P",""),""),"")</f>
        <v/>
      </c>
      <c r="AC314" s="100" t="str">
        <f t="shared" si="60"/>
        <v/>
      </c>
      <c r="AD314" s="100" t="str">
        <f t="shared" si="61"/>
        <v/>
      </c>
      <c r="AE314" s="100" t="str">
        <f t="shared" si="62"/>
        <v/>
      </c>
      <c r="BN314" s="73" t="str">
        <f t="shared" si="63"/>
        <v/>
      </c>
      <c r="BO314" s="73" t="str">
        <f t="shared" si="64"/>
        <v/>
      </c>
      <c r="BP314" s="73" t="str">
        <f t="shared" si="65"/>
        <v/>
      </c>
      <c r="BQ314" s="73" t="str">
        <f t="shared" si="66"/>
        <v/>
      </c>
      <c r="BT314" s="73" t="str">
        <f t="shared" si="67"/>
        <v/>
      </c>
      <c r="CX314" s="42" t="str">
        <f t="shared" si="70"/>
        <v/>
      </c>
    </row>
    <row r="315" spans="1:102" ht="20.100000000000001" customHeight="1" x14ac:dyDescent="0.3">
      <c r="A315" s="90">
        <f>ROW()</f>
        <v>315</v>
      </c>
      <c r="B315" s="139" t="str">
        <f t="shared" si="68"/>
        <v/>
      </c>
      <c r="C315" s="139" t="str">
        <f t="shared" si="57"/>
        <v/>
      </c>
      <c r="D315" s="139" t="str">
        <f>IF(C315="","",COUNTIFS(C$11:C315,"&gt;0"))</f>
        <v/>
      </c>
      <c r="E315" s="57"/>
      <c r="F315" s="58"/>
      <c r="G315" s="58"/>
      <c r="H315" s="57"/>
      <c r="I315" s="180"/>
      <c r="J315" s="68"/>
      <c r="K315" s="277"/>
      <c r="L315" s="275">
        <v>0</v>
      </c>
      <c r="M315" s="183" t="str">
        <f>IFERROR(VLOOKUP(J315,Lists!J$4:K$723,2,FALSE),"")</f>
        <v/>
      </c>
      <c r="N315" s="70" t="str">
        <f>IFERROR(VLOOKUP(J315,Lists!J$4:L$723,3,FALSE),"")</f>
        <v/>
      </c>
      <c r="O315" s="71" t="str">
        <f t="shared" si="69"/>
        <v/>
      </c>
      <c r="P315" s="66"/>
      <c r="Q315" s="181"/>
      <c r="R315" s="94"/>
      <c r="S315" s="102"/>
      <c r="T315" s="103"/>
      <c r="U315" s="94"/>
      <c r="V315" s="104"/>
      <c r="W315" s="114"/>
      <c r="X315" s="85" t="str">
        <f>IFERROR(VLOOKUP(I315,Lists!A$4:B$11,2,FALSE),"")</f>
        <v/>
      </c>
      <c r="Y315" s="85" t="str">
        <f>IFERROR(VLOOKUP(#REF!,Lists!A$12:B$45,2,FALSE),"")</f>
        <v/>
      </c>
      <c r="Z315" s="90" t="str">
        <f t="shared" si="58"/>
        <v/>
      </c>
      <c r="AA315" s="100" t="str">
        <f t="shared" si="59"/>
        <v/>
      </c>
      <c r="AB315" s="100" t="str">
        <f>IF(L315&lt;&gt;0,IF(R315="Yes",IF(#REF!="","P",""),""),"")</f>
        <v/>
      </c>
      <c r="AC315" s="100" t="str">
        <f t="shared" si="60"/>
        <v/>
      </c>
      <c r="AD315" s="100" t="str">
        <f t="shared" si="61"/>
        <v/>
      </c>
      <c r="AE315" s="100" t="str">
        <f t="shared" si="62"/>
        <v/>
      </c>
      <c r="BN315" s="73" t="str">
        <f t="shared" si="63"/>
        <v/>
      </c>
      <c r="BO315" s="73" t="str">
        <f t="shared" si="64"/>
        <v/>
      </c>
      <c r="BP315" s="73" t="str">
        <f t="shared" si="65"/>
        <v/>
      </c>
      <c r="BQ315" s="73" t="str">
        <f t="shared" si="66"/>
        <v/>
      </c>
      <c r="BT315" s="73" t="str">
        <f t="shared" si="67"/>
        <v/>
      </c>
      <c r="CX315" s="42" t="str">
        <f t="shared" si="70"/>
        <v/>
      </c>
    </row>
    <row r="316" spans="1:102" ht="20.100000000000001" customHeight="1" x14ac:dyDescent="0.3">
      <c r="A316" s="90">
        <f>ROW()</f>
        <v>316</v>
      </c>
      <c r="B316" s="139" t="str">
        <f t="shared" si="68"/>
        <v/>
      </c>
      <c r="C316" s="139" t="str">
        <f t="shared" si="57"/>
        <v/>
      </c>
      <c r="D316" s="139" t="str">
        <f>IF(C316="","",COUNTIFS(C$11:C316,"&gt;0"))</f>
        <v/>
      </c>
      <c r="E316" s="57"/>
      <c r="F316" s="58"/>
      <c r="G316" s="58"/>
      <c r="H316" s="57"/>
      <c r="I316" s="180"/>
      <c r="J316" s="68"/>
      <c r="K316" s="277"/>
      <c r="L316" s="275">
        <v>0</v>
      </c>
      <c r="M316" s="183" t="str">
        <f>IFERROR(VLOOKUP(J316,Lists!J$4:K$723,2,FALSE),"")</f>
        <v/>
      </c>
      <c r="N316" s="70" t="str">
        <f>IFERROR(VLOOKUP(J316,Lists!J$4:L$723,3,FALSE),"")</f>
        <v/>
      </c>
      <c r="O316" s="71" t="str">
        <f t="shared" si="69"/>
        <v/>
      </c>
      <c r="P316" s="66"/>
      <c r="Q316" s="181"/>
      <c r="R316" s="94"/>
      <c r="S316" s="102"/>
      <c r="T316" s="103"/>
      <c r="U316" s="94"/>
      <c r="V316" s="104"/>
      <c r="W316" s="114"/>
      <c r="X316" s="85" t="str">
        <f>IFERROR(VLOOKUP(I316,Lists!A$4:B$11,2,FALSE),"")</f>
        <v/>
      </c>
      <c r="Y316" s="85" t="str">
        <f>IFERROR(VLOOKUP(#REF!,Lists!A$12:B$45,2,FALSE),"")</f>
        <v/>
      </c>
      <c r="Z316" s="90" t="str">
        <f t="shared" si="58"/>
        <v/>
      </c>
      <c r="AA316" s="100" t="str">
        <f t="shared" si="59"/>
        <v/>
      </c>
      <c r="AB316" s="100" t="str">
        <f>IF(L316&lt;&gt;0,IF(R316="Yes",IF(#REF!="","P",""),""),"")</f>
        <v/>
      </c>
      <c r="AC316" s="100" t="str">
        <f t="shared" si="60"/>
        <v/>
      </c>
      <c r="AD316" s="100" t="str">
        <f t="shared" si="61"/>
        <v/>
      </c>
      <c r="AE316" s="100" t="str">
        <f t="shared" si="62"/>
        <v/>
      </c>
      <c r="BN316" s="73" t="str">
        <f t="shared" si="63"/>
        <v/>
      </c>
      <c r="BO316" s="73" t="str">
        <f t="shared" si="64"/>
        <v/>
      </c>
      <c r="BP316" s="73" t="str">
        <f t="shared" si="65"/>
        <v/>
      </c>
      <c r="BQ316" s="73" t="str">
        <f t="shared" si="66"/>
        <v/>
      </c>
      <c r="BT316" s="73" t="str">
        <f t="shared" si="67"/>
        <v/>
      </c>
      <c r="CX316" s="42" t="str">
        <f t="shared" si="70"/>
        <v/>
      </c>
    </row>
    <row r="317" spans="1:102" ht="20.100000000000001" customHeight="1" x14ac:dyDescent="0.3">
      <c r="A317" s="90">
        <f>ROW()</f>
        <v>317</v>
      </c>
      <c r="B317" s="139" t="str">
        <f t="shared" si="68"/>
        <v/>
      </c>
      <c r="C317" s="139" t="str">
        <f t="shared" si="57"/>
        <v/>
      </c>
      <c r="D317" s="139" t="str">
        <f>IF(C317="","",COUNTIFS(C$11:C317,"&gt;0"))</f>
        <v/>
      </c>
      <c r="E317" s="57"/>
      <c r="F317" s="58"/>
      <c r="G317" s="58"/>
      <c r="H317" s="57"/>
      <c r="I317" s="180"/>
      <c r="J317" s="68"/>
      <c r="K317" s="277"/>
      <c r="L317" s="275">
        <v>0</v>
      </c>
      <c r="M317" s="183" t="str">
        <f>IFERROR(VLOOKUP(J317,Lists!J$4:K$723,2,FALSE),"")</f>
        <v/>
      </c>
      <c r="N317" s="70" t="str">
        <f>IFERROR(VLOOKUP(J317,Lists!J$4:L$723,3,FALSE),"")</f>
        <v/>
      </c>
      <c r="O317" s="71" t="str">
        <f t="shared" si="69"/>
        <v/>
      </c>
      <c r="P317" s="66"/>
      <c r="Q317" s="181"/>
      <c r="R317" s="94"/>
      <c r="S317" s="102"/>
      <c r="T317" s="103"/>
      <c r="U317" s="94"/>
      <c r="V317" s="104"/>
      <c r="W317" s="114"/>
      <c r="X317" s="85" t="str">
        <f>IFERROR(VLOOKUP(I317,Lists!A$4:B$11,2,FALSE),"")</f>
        <v/>
      </c>
      <c r="Y317" s="85" t="str">
        <f>IFERROR(VLOOKUP(#REF!,Lists!A$12:B$45,2,FALSE),"")</f>
        <v/>
      </c>
      <c r="Z317" s="90" t="str">
        <f t="shared" si="58"/>
        <v/>
      </c>
      <c r="AA317" s="100" t="str">
        <f t="shared" si="59"/>
        <v/>
      </c>
      <c r="AB317" s="100" t="str">
        <f>IF(L317&lt;&gt;0,IF(R317="Yes",IF(#REF!="","P",""),""),"")</f>
        <v/>
      </c>
      <c r="AC317" s="100" t="str">
        <f t="shared" si="60"/>
        <v/>
      </c>
      <c r="AD317" s="100" t="str">
        <f t="shared" si="61"/>
        <v/>
      </c>
      <c r="AE317" s="100" t="str">
        <f t="shared" si="62"/>
        <v/>
      </c>
      <c r="BN317" s="73" t="str">
        <f t="shared" si="63"/>
        <v/>
      </c>
      <c r="BO317" s="73" t="str">
        <f t="shared" si="64"/>
        <v/>
      </c>
      <c r="BP317" s="73" t="str">
        <f t="shared" si="65"/>
        <v/>
      </c>
      <c r="BQ317" s="73" t="str">
        <f t="shared" si="66"/>
        <v/>
      </c>
      <c r="BT317" s="73" t="str">
        <f t="shared" si="67"/>
        <v/>
      </c>
      <c r="CX317" s="42" t="str">
        <f t="shared" si="70"/>
        <v/>
      </c>
    </row>
    <row r="318" spans="1:102" ht="20.100000000000001" customHeight="1" x14ac:dyDescent="0.3">
      <c r="A318" s="90">
        <f>ROW()</f>
        <v>318</v>
      </c>
      <c r="B318" s="139" t="str">
        <f t="shared" si="68"/>
        <v/>
      </c>
      <c r="C318" s="139" t="str">
        <f t="shared" si="57"/>
        <v/>
      </c>
      <c r="D318" s="139" t="str">
        <f>IF(C318="","",COUNTIFS(C$11:C318,"&gt;0"))</f>
        <v/>
      </c>
      <c r="E318" s="57"/>
      <c r="F318" s="58"/>
      <c r="G318" s="58"/>
      <c r="H318" s="57"/>
      <c r="I318" s="180"/>
      <c r="J318" s="68"/>
      <c r="K318" s="277"/>
      <c r="L318" s="275">
        <v>0</v>
      </c>
      <c r="M318" s="183" t="str">
        <f>IFERROR(VLOOKUP(J318,Lists!J$4:K$723,2,FALSE),"")</f>
        <v/>
      </c>
      <c r="N318" s="70" t="str">
        <f>IFERROR(VLOOKUP(J318,Lists!J$4:L$723,3,FALSE),"")</f>
        <v/>
      </c>
      <c r="O318" s="71" t="str">
        <f t="shared" si="69"/>
        <v/>
      </c>
      <c r="P318" s="66"/>
      <c r="Q318" s="181"/>
      <c r="R318" s="94"/>
      <c r="S318" s="102"/>
      <c r="T318" s="103"/>
      <c r="U318" s="94"/>
      <c r="V318" s="104"/>
      <c r="W318" s="114"/>
      <c r="X318" s="85" t="str">
        <f>IFERROR(VLOOKUP(I318,Lists!A$4:B$11,2,FALSE),"")</f>
        <v/>
      </c>
      <c r="Y318" s="85" t="str">
        <f>IFERROR(VLOOKUP(#REF!,Lists!A$12:B$45,2,FALSE),"")</f>
        <v/>
      </c>
      <c r="Z318" s="90" t="str">
        <f t="shared" si="58"/>
        <v/>
      </c>
      <c r="AA318" s="100" t="str">
        <f t="shared" si="59"/>
        <v/>
      </c>
      <c r="AB318" s="100" t="str">
        <f>IF(L318&lt;&gt;0,IF(R318="Yes",IF(#REF!="","P",""),""),"")</f>
        <v/>
      </c>
      <c r="AC318" s="100" t="str">
        <f t="shared" si="60"/>
        <v/>
      </c>
      <c r="AD318" s="100" t="str">
        <f t="shared" si="61"/>
        <v/>
      </c>
      <c r="AE318" s="100" t="str">
        <f t="shared" si="62"/>
        <v/>
      </c>
      <c r="BN318" s="73" t="str">
        <f t="shared" si="63"/>
        <v/>
      </c>
      <c r="BO318" s="73" t="str">
        <f t="shared" si="64"/>
        <v/>
      </c>
      <c r="BP318" s="73" t="str">
        <f t="shared" si="65"/>
        <v/>
      </c>
      <c r="BQ318" s="73" t="str">
        <f t="shared" si="66"/>
        <v/>
      </c>
      <c r="BT318" s="73" t="str">
        <f t="shared" si="67"/>
        <v/>
      </c>
      <c r="CX318" s="42" t="str">
        <f t="shared" si="70"/>
        <v/>
      </c>
    </row>
    <row r="319" spans="1:102" ht="20.100000000000001" customHeight="1" x14ac:dyDescent="0.3">
      <c r="A319" s="90">
        <f>ROW()</f>
        <v>319</v>
      </c>
      <c r="B319" s="139" t="str">
        <f t="shared" si="68"/>
        <v/>
      </c>
      <c r="C319" s="139" t="str">
        <f t="shared" si="57"/>
        <v/>
      </c>
      <c r="D319" s="139" t="str">
        <f>IF(C319="","",COUNTIFS(C$11:C319,"&gt;0"))</f>
        <v/>
      </c>
      <c r="E319" s="57"/>
      <c r="F319" s="58"/>
      <c r="G319" s="58"/>
      <c r="H319" s="57"/>
      <c r="I319" s="180"/>
      <c r="J319" s="68"/>
      <c r="K319" s="277"/>
      <c r="L319" s="275">
        <v>0</v>
      </c>
      <c r="M319" s="183" t="str">
        <f>IFERROR(VLOOKUP(J319,Lists!J$4:K$723,2,FALSE),"")</f>
        <v/>
      </c>
      <c r="N319" s="70" t="str">
        <f>IFERROR(VLOOKUP(J319,Lists!J$4:L$723,3,FALSE),"")</f>
        <v/>
      </c>
      <c r="O319" s="71" t="str">
        <f t="shared" si="69"/>
        <v/>
      </c>
      <c r="P319" s="66"/>
      <c r="Q319" s="181"/>
      <c r="R319" s="94"/>
      <c r="S319" s="102"/>
      <c r="T319" s="103"/>
      <c r="U319" s="94"/>
      <c r="V319" s="104"/>
      <c r="W319" s="114"/>
      <c r="X319" s="85" t="str">
        <f>IFERROR(VLOOKUP(I319,Lists!A$4:B$11,2,FALSE),"")</f>
        <v/>
      </c>
      <c r="Y319" s="85" t="str">
        <f>IFERROR(VLOOKUP(#REF!,Lists!A$12:B$45,2,FALSE),"")</f>
        <v/>
      </c>
      <c r="Z319" s="90" t="str">
        <f t="shared" si="58"/>
        <v/>
      </c>
      <c r="AA319" s="100" t="str">
        <f t="shared" si="59"/>
        <v/>
      </c>
      <c r="AB319" s="100" t="str">
        <f>IF(L319&lt;&gt;0,IF(R319="Yes",IF(#REF!="","P",""),""),"")</f>
        <v/>
      </c>
      <c r="AC319" s="100" t="str">
        <f t="shared" si="60"/>
        <v/>
      </c>
      <c r="AD319" s="100" t="str">
        <f t="shared" si="61"/>
        <v/>
      </c>
      <c r="AE319" s="100" t="str">
        <f t="shared" si="62"/>
        <v/>
      </c>
      <c r="BN319" s="73" t="str">
        <f t="shared" si="63"/>
        <v/>
      </c>
      <c r="BO319" s="73" t="str">
        <f t="shared" si="64"/>
        <v/>
      </c>
      <c r="BP319" s="73" t="str">
        <f t="shared" si="65"/>
        <v/>
      </c>
      <c r="BQ319" s="73" t="str">
        <f t="shared" si="66"/>
        <v/>
      </c>
      <c r="BT319" s="73" t="str">
        <f t="shared" si="67"/>
        <v/>
      </c>
      <c r="CX319" s="42" t="str">
        <f t="shared" si="70"/>
        <v/>
      </c>
    </row>
    <row r="320" spans="1:102" ht="20.100000000000001" customHeight="1" x14ac:dyDescent="0.3">
      <c r="A320" s="90">
        <f>ROW()</f>
        <v>320</v>
      </c>
      <c r="B320" s="139" t="str">
        <f t="shared" si="68"/>
        <v/>
      </c>
      <c r="C320" s="139" t="str">
        <f t="shared" si="57"/>
        <v/>
      </c>
      <c r="D320" s="139" t="str">
        <f>IF(C320="","",COUNTIFS(C$11:C320,"&gt;0"))</f>
        <v/>
      </c>
      <c r="E320" s="57"/>
      <c r="F320" s="58"/>
      <c r="G320" s="58"/>
      <c r="H320" s="57"/>
      <c r="I320" s="180"/>
      <c r="J320" s="68"/>
      <c r="K320" s="277"/>
      <c r="L320" s="275">
        <v>0</v>
      </c>
      <c r="M320" s="183" t="str">
        <f>IFERROR(VLOOKUP(J320,Lists!J$4:K$723,2,FALSE),"")</f>
        <v/>
      </c>
      <c r="N320" s="70" t="str">
        <f>IFERROR(VLOOKUP(J320,Lists!J$4:L$723,3,FALSE),"")</f>
        <v/>
      </c>
      <c r="O320" s="71" t="str">
        <f t="shared" si="69"/>
        <v/>
      </c>
      <c r="P320" s="66"/>
      <c r="Q320" s="181"/>
      <c r="R320" s="94"/>
      <c r="S320" s="102"/>
      <c r="T320" s="103"/>
      <c r="U320" s="94"/>
      <c r="V320" s="104"/>
      <c r="W320" s="114"/>
      <c r="X320" s="85" t="str">
        <f>IFERROR(VLOOKUP(I320,Lists!A$4:B$11,2,FALSE),"")</f>
        <v/>
      </c>
      <c r="Y320" s="85" t="str">
        <f>IFERROR(VLOOKUP(#REF!,Lists!A$12:B$45,2,FALSE),"")</f>
        <v/>
      </c>
      <c r="Z320" s="90" t="str">
        <f t="shared" si="58"/>
        <v/>
      </c>
      <c r="AA320" s="100" t="str">
        <f t="shared" si="59"/>
        <v/>
      </c>
      <c r="AB320" s="100" t="str">
        <f>IF(L320&lt;&gt;0,IF(R320="Yes",IF(#REF!="","P",""),""),"")</f>
        <v/>
      </c>
      <c r="AC320" s="100" t="str">
        <f t="shared" si="60"/>
        <v/>
      </c>
      <c r="AD320" s="100" t="str">
        <f t="shared" si="61"/>
        <v/>
      </c>
      <c r="AE320" s="100" t="str">
        <f t="shared" si="62"/>
        <v/>
      </c>
      <c r="BN320" s="73" t="str">
        <f t="shared" si="63"/>
        <v/>
      </c>
      <c r="BO320" s="73" t="str">
        <f t="shared" si="64"/>
        <v/>
      </c>
      <c r="BP320" s="73" t="str">
        <f t="shared" si="65"/>
        <v/>
      </c>
      <c r="BQ320" s="73" t="str">
        <f t="shared" si="66"/>
        <v/>
      </c>
      <c r="BT320" s="73" t="str">
        <f t="shared" si="67"/>
        <v/>
      </c>
      <c r="CX320" s="42" t="str">
        <f t="shared" si="70"/>
        <v/>
      </c>
    </row>
    <row r="321" spans="1:102" ht="20.100000000000001" customHeight="1" x14ac:dyDescent="0.3">
      <c r="A321" s="90">
        <f>ROW()</f>
        <v>321</v>
      </c>
      <c r="B321" s="139" t="str">
        <f t="shared" si="68"/>
        <v/>
      </c>
      <c r="C321" s="139" t="str">
        <f t="shared" si="57"/>
        <v/>
      </c>
      <c r="D321" s="139" t="str">
        <f>IF(C321="","",COUNTIFS(C$11:C321,"&gt;0"))</f>
        <v/>
      </c>
      <c r="E321" s="57"/>
      <c r="F321" s="58"/>
      <c r="G321" s="58"/>
      <c r="H321" s="57"/>
      <c r="I321" s="180"/>
      <c r="J321" s="68"/>
      <c r="K321" s="277"/>
      <c r="L321" s="275">
        <v>0</v>
      </c>
      <c r="M321" s="183" t="str">
        <f>IFERROR(VLOOKUP(J321,Lists!J$4:K$723,2,FALSE),"")</f>
        <v/>
      </c>
      <c r="N321" s="70" t="str">
        <f>IFERROR(VLOOKUP(J321,Lists!J$4:L$723,3,FALSE),"")</f>
        <v/>
      </c>
      <c r="O321" s="71" t="str">
        <f t="shared" si="69"/>
        <v/>
      </c>
      <c r="P321" s="66"/>
      <c r="Q321" s="181"/>
      <c r="R321" s="94"/>
      <c r="S321" s="102"/>
      <c r="T321" s="103"/>
      <c r="U321" s="94"/>
      <c r="V321" s="104"/>
      <c r="W321" s="114"/>
      <c r="X321" s="85" t="str">
        <f>IFERROR(VLOOKUP(I321,Lists!A$4:B$11,2,FALSE),"")</f>
        <v/>
      </c>
      <c r="Y321" s="85" t="str">
        <f>IFERROR(VLOOKUP(#REF!,Lists!A$12:B$45,2,FALSE),"")</f>
        <v/>
      </c>
      <c r="Z321" s="90" t="str">
        <f t="shared" si="58"/>
        <v/>
      </c>
      <c r="AA321" s="100" t="str">
        <f t="shared" si="59"/>
        <v/>
      </c>
      <c r="AB321" s="100" t="str">
        <f>IF(L321&lt;&gt;0,IF(R321="Yes",IF(#REF!="","P",""),""),"")</f>
        <v/>
      </c>
      <c r="AC321" s="100" t="str">
        <f t="shared" si="60"/>
        <v/>
      </c>
      <c r="AD321" s="100" t="str">
        <f t="shared" si="61"/>
        <v/>
      </c>
      <c r="AE321" s="100" t="str">
        <f t="shared" si="62"/>
        <v/>
      </c>
      <c r="BN321" s="73" t="str">
        <f t="shared" si="63"/>
        <v/>
      </c>
      <c r="BO321" s="73" t="str">
        <f t="shared" si="64"/>
        <v/>
      </c>
      <c r="BP321" s="73" t="str">
        <f t="shared" si="65"/>
        <v/>
      </c>
      <c r="BQ321" s="73" t="str">
        <f t="shared" si="66"/>
        <v/>
      </c>
      <c r="BT321" s="73" t="str">
        <f t="shared" si="67"/>
        <v/>
      </c>
      <c r="CX321" s="42" t="str">
        <f t="shared" si="70"/>
        <v/>
      </c>
    </row>
    <row r="322" spans="1:102" ht="20.100000000000001" customHeight="1" x14ac:dyDescent="0.3">
      <c r="A322" s="90">
        <f>ROW()</f>
        <v>322</v>
      </c>
      <c r="B322" s="139" t="str">
        <f t="shared" si="68"/>
        <v/>
      </c>
      <c r="C322" s="139" t="str">
        <f t="shared" si="57"/>
        <v/>
      </c>
      <c r="D322" s="139" t="str">
        <f>IF(C322="","",COUNTIFS(C$11:C322,"&gt;0"))</f>
        <v/>
      </c>
      <c r="E322" s="57"/>
      <c r="F322" s="58"/>
      <c r="G322" s="58"/>
      <c r="H322" s="57"/>
      <c r="I322" s="180"/>
      <c r="J322" s="68"/>
      <c r="K322" s="277"/>
      <c r="L322" s="275">
        <v>0</v>
      </c>
      <c r="M322" s="183" t="str">
        <f>IFERROR(VLOOKUP(J322,Lists!J$4:K$723,2,FALSE),"")</f>
        <v/>
      </c>
      <c r="N322" s="70" t="str">
        <f>IFERROR(VLOOKUP(J322,Lists!J$4:L$723,3,FALSE),"")</f>
        <v/>
      </c>
      <c r="O322" s="71" t="str">
        <f t="shared" si="69"/>
        <v/>
      </c>
      <c r="P322" s="66"/>
      <c r="Q322" s="181"/>
      <c r="R322" s="94"/>
      <c r="S322" s="102"/>
      <c r="T322" s="103"/>
      <c r="U322" s="94"/>
      <c r="V322" s="104"/>
      <c r="W322" s="114"/>
      <c r="X322" s="85" t="str">
        <f>IFERROR(VLOOKUP(I322,Lists!A$4:B$11,2,FALSE),"")</f>
        <v/>
      </c>
      <c r="Y322" s="85" t="str">
        <f>IFERROR(VLOOKUP(#REF!,Lists!A$12:B$45,2,FALSE),"")</f>
        <v/>
      </c>
      <c r="Z322" s="90" t="str">
        <f t="shared" si="58"/>
        <v/>
      </c>
      <c r="AA322" s="100" t="str">
        <f t="shared" si="59"/>
        <v/>
      </c>
      <c r="AB322" s="100" t="str">
        <f>IF(L322&lt;&gt;0,IF(R322="Yes",IF(#REF!="","P",""),""),"")</f>
        <v/>
      </c>
      <c r="AC322" s="100" t="str">
        <f t="shared" si="60"/>
        <v/>
      </c>
      <c r="AD322" s="100" t="str">
        <f t="shared" si="61"/>
        <v/>
      </c>
      <c r="AE322" s="100" t="str">
        <f t="shared" si="62"/>
        <v/>
      </c>
      <c r="BN322" s="73" t="str">
        <f t="shared" si="63"/>
        <v/>
      </c>
      <c r="BO322" s="73" t="str">
        <f t="shared" si="64"/>
        <v/>
      </c>
      <c r="BP322" s="73" t="str">
        <f t="shared" si="65"/>
        <v/>
      </c>
      <c r="BQ322" s="73" t="str">
        <f t="shared" si="66"/>
        <v/>
      </c>
      <c r="BT322" s="73" t="str">
        <f t="shared" si="67"/>
        <v/>
      </c>
      <c r="CX322" s="42" t="str">
        <f t="shared" si="70"/>
        <v/>
      </c>
    </row>
    <row r="323" spans="1:102" ht="20.100000000000001" customHeight="1" x14ac:dyDescent="0.3">
      <c r="A323" s="90">
        <f>ROW()</f>
        <v>323</v>
      </c>
      <c r="B323" s="139" t="str">
        <f t="shared" si="68"/>
        <v/>
      </c>
      <c r="C323" s="139" t="str">
        <f t="shared" si="57"/>
        <v/>
      </c>
      <c r="D323" s="139" t="str">
        <f>IF(C323="","",COUNTIFS(C$11:C323,"&gt;0"))</f>
        <v/>
      </c>
      <c r="E323" s="57"/>
      <c r="F323" s="58"/>
      <c r="G323" s="58"/>
      <c r="H323" s="57"/>
      <c r="I323" s="180"/>
      <c r="J323" s="68"/>
      <c r="K323" s="277"/>
      <c r="L323" s="275">
        <v>0</v>
      </c>
      <c r="M323" s="183" t="str">
        <f>IFERROR(VLOOKUP(J323,Lists!J$4:K$723,2,FALSE),"")</f>
        <v/>
      </c>
      <c r="N323" s="70" t="str">
        <f>IFERROR(VLOOKUP(J323,Lists!J$4:L$723,3,FALSE),"")</f>
        <v/>
      </c>
      <c r="O323" s="71" t="str">
        <f t="shared" si="69"/>
        <v/>
      </c>
      <c r="P323" s="66"/>
      <c r="Q323" s="181"/>
      <c r="R323" s="94"/>
      <c r="S323" s="102"/>
      <c r="T323" s="103"/>
      <c r="U323" s="94"/>
      <c r="V323" s="104"/>
      <c r="W323" s="114"/>
      <c r="X323" s="85" t="str">
        <f>IFERROR(VLOOKUP(I323,Lists!A$4:B$11,2,FALSE),"")</f>
        <v/>
      </c>
      <c r="Y323" s="85" t="str">
        <f>IFERROR(VLOOKUP(#REF!,Lists!A$12:B$45,2,FALSE),"")</f>
        <v/>
      </c>
      <c r="Z323" s="90" t="str">
        <f t="shared" si="58"/>
        <v/>
      </c>
      <c r="AA323" s="100" t="str">
        <f t="shared" si="59"/>
        <v/>
      </c>
      <c r="AB323" s="100" t="str">
        <f>IF(L323&lt;&gt;0,IF(R323="Yes",IF(#REF!="","P",""),""),"")</f>
        <v/>
      </c>
      <c r="AC323" s="100" t="str">
        <f t="shared" si="60"/>
        <v/>
      </c>
      <c r="AD323" s="100" t="str">
        <f t="shared" si="61"/>
        <v/>
      </c>
      <c r="AE323" s="100" t="str">
        <f t="shared" si="62"/>
        <v/>
      </c>
      <c r="BN323" s="73" t="str">
        <f t="shared" si="63"/>
        <v/>
      </c>
      <c r="BO323" s="73" t="str">
        <f t="shared" si="64"/>
        <v/>
      </c>
      <c r="BP323" s="73" t="str">
        <f t="shared" si="65"/>
        <v/>
      </c>
      <c r="BQ323" s="73" t="str">
        <f t="shared" si="66"/>
        <v/>
      </c>
      <c r="BT323" s="73" t="str">
        <f t="shared" si="67"/>
        <v/>
      </c>
      <c r="CX323" s="42" t="str">
        <f t="shared" si="70"/>
        <v/>
      </c>
    </row>
    <row r="324" spans="1:102" ht="20.100000000000001" customHeight="1" x14ac:dyDescent="0.3">
      <c r="A324" s="90">
        <f>ROW()</f>
        <v>324</v>
      </c>
      <c r="B324" s="139" t="str">
        <f t="shared" si="68"/>
        <v/>
      </c>
      <c r="C324" s="139" t="str">
        <f t="shared" si="57"/>
        <v/>
      </c>
      <c r="D324" s="139" t="str">
        <f>IF(C324="","",COUNTIFS(C$11:C324,"&gt;0"))</f>
        <v/>
      </c>
      <c r="E324" s="57"/>
      <c r="F324" s="58"/>
      <c r="G324" s="58"/>
      <c r="H324" s="57"/>
      <c r="I324" s="180"/>
      <c r="J324" s="68"/>
      <c r="K324" s="277"/>
      <c r="L324" s="275">
        <v>0</v>
      </c>
      <c r="M324" s="183" t="str">
        <f>IFERROR(VLOOKUP(J324,Lists!J$4:K$723,2,FALSE),"")</f>
        <v/>
      </c>
      <c r="N324" s="70" t="str">
        <f>IFERROR(VLOOKUP(J324,Lists!J$4:L$723,3,FALSE),"")</f>
        <v/>
      </c>
      <c r="O324" s="71" t="str">
        <f t="shared" si="69"/>
        <v/>
      </c>
      <c r="P324" s="66"/>
      <c r="Q324" s="181"/>
      <c r="R324" s="94"/>
      <c r="S324" s="102"/>
      <c r="T324" s="103"/>
      <c r="U324" s="94"/>
      <c r="V324" s="104"/>
      <c r="W324" s="114"/>
      <c r="X324" s="85" t="str">
        <f>IFERROR(VLOOKUP(I324,Lists!A$4:B$11,2,FALSE),"")</f>
        <v/>
      </c>
      <c r="Y324" s="85" t="str">
        <f>IFERROR(VLOOKUP(#REF!,Lists!A$12:B$45,2,FALSE),"")</f>
        <v/>
      </c>
      <c r="Z324" s="90" t="str">
        <f t="shared" si="58"/>
        <v/>
      </c>
      <c r="AA324" s="100" t="str">
        <f t="shared" si="59"/>
        <v/>
      </c>
      <c r="AB324" s="100" t="str">
        <f>IF(L324&lt;&gt;0,IF(R324="Yes",IF(#REF!="","P",""),""),"")</f>
        <v/>
      </c>
      <c r="AC324" s="100" t="str">
        <f t="shared" si="60"/>
        <v/>
      </c>
      <c r="AD324" s="100" t="str">
        <f t="shared" si="61"/>
        <v/>
      </c>
      <c r="AE324" s="100" t="str">
        <f t="shared" si="62"/>
        <v/>
      </c>
      <c r="BN324" s="73" t="str">
        <f t="shared" si="63"/>
        <v/>
      </c>
      <c r="BO324" s="73" t="str">
        <f t="shared" si="64"/>
        <v/>
      </c>
      <c r="BP324" s="73" t="str">
        <f t="shared" si="65"/>
        <v/>
      </c>
      <c r="BQ324" s="73" t="str">
        <f t="shared" si="66"/>
        <v/>
      </c>
      <c r="BT324" s="73" t="str">
        <f t="shared" si="67"/>
        <v/>
      </c>
      <c r="CX324" s="42" t="str">
        <f t="shared" si="70"/>
        <v/>
      </c>
    </row>
    <row r="325" spans="1:102" ht="20.100000000000001" customHeight="1" x14ac:dyDescent="0.3">
      <c r="A325" s="90">
        <f>ROW()</f>
        <v>325</v>
      </c>
      <c r="B325" s="139" t="str">
        <f t="shared" si="68"/>
        <v/>
      </c>
      <c r="C325" s="139" t="str">
        <f t="shared" si="57"/>
        <v/>
      </c>
      <c r="D325" s="139" t="str">
        <f>IF(C325="","",COUNTIFS(C$11:C325,"&gt;0"))</f>
        <v/>
      </c>
      <c r="E325" s="57"/>
      <c r="F325" s="58"/>
      <c r="G325" s="58"/>
      <c r="H325" s="57"/>
      <c r="I325" s="180"/>
      <c r="J325" s="68"/>
      <c r="K325" s="277"/>
      <c r="L325" s="275">
        <v>0</v>
      </c>
      <c r="M325" s="183" t="str">
        <f>IFERROR(VLOOKUP(J325,Lists!J$4:K$723,2,FALSE),"")</f>
        <v/>
      </c>
      <c r="N325" s="70" t="str">
        <f>IFERROR(VLOOKUP(J325,Lists!J$4:L$723,3,FALSE),"")</f>
        <v/>
      </c>
      <c r="O325" s="71" t="str">
        <f t="shared" si="69"/>
        <v/>
      </c>
      <c r="P325" s="66"/>
      <c r="Q325" s="181"/>
      <c r="R325" s="94"/>
      <c r="S325" s="102"/>
      <c r="T325" s="103"/>
      <c r="U325" s="94"/>
      <c r="V325" s="104"/>
      <c r="W325" s="114"/>
      <c r="X325" s="85" t="str">
        <f>IFERROR(VLOOKUP(I325,Lists!A$4:B$11,2,FALSE),"")</f>
        <v/>
      </c>
      <c r="Y325" s="85" t="str">
        <f>IFERROR(VLOOKUP(#REF!,Lists!A$12:B$45,2,FALSE),"")</f>
        <v/>
      </c>
      <c r="Z325" s="90" t="str">
        <f t="shared" si="58"/>
        <v/>
      </c>
      <c r="AA325" s="100" t="str">
        <f t="shared" si="59"/>
        <v/>
      </c>
      <c r="AB325" s="100" t="str">
        <f>IF(L325&lt;&gt;0,IF(R325="Yes",IF(#REF!="","P",""),""),"")</f>
        <v/>
      </c>
      <c r="AC325" s="100" t="str">
        <f t="shared" si="60"/>
        <v/>
      </c>
      <c r="AD325" s="100" t="str">
        <f t="shared" si="61"/>
        <v/>
      </c>
      <c r="AE325" s="100" t="str">
        <f t="shared" si="62"/>
        <v/>
      </c>
      <c r="BN325" s="73" t="str">
        <f t="shared" si="63"/>
        <v/>
      </c>
      <c r="BO325" s="73" t="str">
        <f t="shared" si="64"/>
        <v/>
      </c>
      <c r="BP325" s="73" t="str">
        <f t="shared" si="65"/>
        <v/>
      </c>
      <c r="BQ325" s="73" t="str">
        <f t="shared" si="66"/>
        <v/>
      </c>
      <c r="BT325" s="73" t="str">
        <f t="shared" si="67"/>
        <v/>
      </c>
      <c r="CX325" s="42" t="str">
        <f t="shared" si="70"/>
        <v/>
      </c>
    </row>
    <row r="326" spans="1:102" ht="20.100000000000001" customHeight="1" x14ac:dyDescent="0.3">
      <c r="A326" s="90">
        <f>ROW()</f>
        <v>326</v>
      </c>
      <c r="B326" s="139" t="str">
        <f t="shared" si="68"/>
        <v/>
      </c>
      <c r="C326" s="139" t="str">
        <f t="shared" si="57"/>
        <v/>
      </c>
      <c r="D326" s="139" t="str">
        <f>IF(C326="","",COUNTIFS(C$11:C326,"&gt;0"))</f>
        <v/>
      </c>
      <c r="E326" s="57"/>
      <c r="F326" s="58"/>
      <c r="G326" s="58"/>
      <c r="H326" s="57"/>
      <c r="I326" s="180"/>
      <c r="J326" s="68"/>
      <c r="K326" s="277"/>
      <c r="L326" s="275">
        <v>0</v>
      </c>
      <c r="M326" s="183" t="str">
        <f>IFERROR(VLOOKUP(J326,Lists!J$4:K$723,2,FALSE),"")</f>
        <v/>
      </c>
      <c r="N326" s="70" t="str">
        <f>IFERROR(VLOOKUP(J326,Lists!J$4:L$723,3,FALSE),"")</f>
        <v/>
      </c>
      <c r="O326" s="71" t="str">
        <f t="shared" si="69"/>
        <v/>
      </c>
      <c r="P326" s="66"/>
      <c r="Q326" s="181"/>
      <c r="R326" s="94"/>
      <c r="S326" s="102"/>
      <c r="T326" s="103"/>
      <c r="U326" s="94"/>
      <c r="V326" s="104"/>
      <c r="W326" s="114"/>
      <c r="X326" s="85" t="str">
        <f>IFERROR(VLOOKUP(I326,Lists!A$4:B$11,2,FALSE),"")</f>
        <v/>
      </c>
      <c r="Y326" s="85" t="str">
        <f>IFERROR(VLOOKUP(#REF!,Lists!A$12:B$45,2,FALSE),"")</f>
        <v/>
      </c>
      <c r="Z326" s="90" t="str">
        <f t="shared" si="58"/>
        <v/>
      </c>
      <c r="AA326" s="100" t="str">
        <f t="shared" si="59"/>
        <v/>
      </c>
      <c r="AB326" s="100" t="str">
        <f>IF(L326&lt;&gt;0,IF(R326="Yes",IF(#REF!="","P",""),""),"")</f>
        <v/>
      </c>
      <c r="AC326" s="100" t="str">
        <f t="shared" si="60"/>
        <v/>
      </c>
      <c r="AD326" s="100" t="str">
        <f t="shared" si="61"/>
        <v/>
      </c>
      <c r="AE326" s="100" t="str">
        <f t="shared" si="62"/>
        <v/>
      </c>
      <c r="BN326" s="73" t="str">
        <f t="shared" si="63"/>
        <v/>
      </c>
      <c r="BO326" s="73" t="str">
        <f t="shared" si="64"/>
        <v/>
      </c>
      <c r="BP326" s="73" t="str">
        <f t="shared" si="65"/>
        <v/>
      </c>
      <c r="BQ326" s="73" t="str">
        <f t="shared" si="66"/>
        <v/>
      </c>
      <c r="BT326" s="73" t="str">
        <f t="shared" si="67"/>
        <v/>
      </c>
      <c r="CX326" s="42" t="str">
        <f t="shared" si="70"/>
        <v/>
      </c>
    </row>
    <row r="327" spans="1:102" ht="20.100000000000001" customHeight="1" x14ac:dyDescent="0.3">
      <c r="A327" s="90">
        <f>ROW()</f>
        <v>327</v>
      </c>
      <c r="B327" s="139" t="str">
        <f t="shared" si="68"/>
        <v/>
      </c>
      <c r="C327" s="139" t="str">
        <f t="shared" si="57"/>
        <v/>
      </c>
      <c r="D327" s="139" t="str">
        <f>IF(C327="","",COUNTIFS(C$11:C327,"&gt;0"))</f>
        <v/>
      </c>
      <c r="E327" s="57"/>
      <c r="F327" s="58"/>
      <c r="G327" s="58"/>
      <c r="H327" s="57"/>
      <c r="I327" s="180"/>
      <c r="J327" s="68"/>
      <c r="K327" s="277"/>
      <c r="L327" s="275">
        <v>0</v>
      </c>
      <c r="M327" s="183" t="str">
        <f>IFERROR(VLOOKUP(J327,Lists!J$4:K$723,2,FALSE),"")</f>
        <v/>
      </c>
      <c r="N327" s="70" t="str">
        <f>IFERROR(VLOOKUP(J327,Lists!J$4:L$723,3,FALSE),"")</f>
        <v/>
      </c>
      <c r="O327" s="71" t="str">
        <f t="shared" si="69"/>
        <v/>
      </c>
      <c r="P327" s="66"/>
      <c r="Q327" s="181"/>
      <c r="R327" s="94"/>
      <c r="S327" s="102"/>
      <c r="T327" s="103"/>
      <c r="U327" s="94"/>
      <c r="V327" s="104"/>
      <c r="W327" s="114"/>
      <c r="X327" s="85" t="str">
        <f>IFERROR(VLOOKUP(I327,Lists!A$4:B$11,2,FALSE),"")</f>
        <v/>
      </c>
      <c r="Y327" s="85" t="str">
        <f>IFERROR(VLOOKUP(#REF!,Lists!A$12:B$45,2,FALSE),"")</f>
        <v/>
      </c>
      <c r="Z327" s="90" t="str">
        <f t="shared" si="58"/>
        <v/>
      </c>
      <c r="AA327" s="100" t="str">
        <f t="shared" si="59"/>
        <v/>
      </c>
      <c r="AB327" s="100" t="str">
        <f>IF(L327&lt;&gt;0,IF(R327="Yes",IF(#REF!="","P",""),""),"")</f>
        <v/>
      </c>
      <c r="AC327" s="100" t="str">
        <f t="shared" si="60"/>
        <v/>
      </c>
      <c r="AD327" s="100" t="str">
        <f t="shared" si="61"/>
        <v/>
      </c>
      <c r="AE327" s="100" t="str">
        <f t="shared" si="62"/>
        <v/>
      </c>
      <c r="BN327" s="73" t="str">
        <f t="shared" si="63"/>
        <v/>
      </c>
      <c r="BO327" s="73" t="str">
        <f t="shared" si="64"/>
        <v/>
      </c>
      <c r="BP327" s="73" t="str">
        <f t="shared" si="65"/>
        <v/>
      </c>
      <c r="BQ327" s="73" t="str">
        <f t="shared" si="66"/>
        <v/>
      </c>
      <c r="BT327" s="73" t="str">
        <f t="shared" si="67"/>
        <v/>
      </c>
      <c r="CX327" s="42" t="str">
        <f t="shared" si="70"/>
        <v/>
      </c>
    </row>
    <row r="328" spans="1:102" ht="20.100000000000001" customHeight="1" x14ac:dyDescent="0.3">
      <c r="A328" s="90">
        <f>ROW()</f>
        <v>328</v>
      </c>
      <c r="B328" s="139" t="str">
        <f t="shared" si="68"/>
        <v/>
      </c>
      <c r="C328" s="139" t="str">
        <f t="shared" si="57"/>
        <v/>
      </c>
      <c r="D328" s="139" t="str">
        <f>IF(C328="","",COUNTIFS(C$11:C328,"&gt;0"))</f>
        <v/>
      </c>
      <c r="E328" s="57"/>
      <c r="F328" s="58"/>
      <c r="G328" s="58"/>
      <c r="H328" s="57"/>
      <c r="I328" s="180"/>
      <c r="J328" s="68"/>
      <c r="K328" s="277"/>
      <c r="L328" s="275">
        <v>0</v>
      </c>
      <c r="M328" s="183" t="str">
        <f>IFERROR(VLOOKUP(J328,Lists!J$4:K$723,2,FALSE),"")</f>
        <v/>
      </c>
      <c r="N328" s="70" t="str">
        <f>IFERROR(VLOOKUP(J328,Lists!J$4:L$723,3,FALSE),"")</f>
        <v/>
      </c>
      <c r="O328" s="71" t="str">
        <f t="shared" si="69"/>
        <v/>
      </c>
      <c r="P328" s="66"/>
      <c r="Q328" s="181"/>
      <c r="R328" s="94"/>
      <c r="S328" s="102"/>
      <c r="T328" s="103"/>
      <c r="U328" s="94"/>
      <c r="V328" s="104"/>
      <c r="W328" s="114"/>
      <c r="X328" s="85" t="str">
        <f>IFERROR(VLOOKUP(I328,Lists!A$4:B$11,2,FALSE),"")</f>
        <v/>
      </c>
      <c r="Y328" s="85" t="str">
        <f>IFERROR(VLOOKUP(#REF!,Lists!A$12:B$45,2,FALSE),"")</f>
        <v/>
      </c>
      <c r="Z328" s="90" t="str">
        <f t="shared" si="58"/>
        <v/>
      </c>
      <c r="AA328" s="100" t="str">
        <f t="shared" si="59"/>
        <v/>
      </c>
      <c r="AB328" s="100" t="str">
        <f>IF(L328&lt;&gt;0,IF(R328="Yes",IF(#REF!="","P",""),""),"")</f>
        <v/>
      </c>
      <c r="AC328" s="100" t="str">
        <f t="shared" si="60"/>
        <v/>
      </c>
      <c r="AD328" s="100" t="str">
        <f t="shared" si="61"/>
        <v/>
      </c>
      <c r="AE328" s="100" t="str">
        <f t="shared" si="62"/>
        <v/>
      </c>
      <c r="BN328" s="73" t="str">
        <f t="shared" si="63"/>
        <v/>
      </c>
      <c r="BO328" s="73" t="str">
        <f t="shared" si="64"/>
        <v/>
      </c>
      <c r="BP328" s="73" t="str">
        <f t="shared" si="65"/>
        <v/>
      </c>
      <c r="BQ328" s="73" t="str">
        <f t="shared" si="66"/>
        <v/>
      </c>
      <c r="BT328" s="73" t="str">
        <f t="shared" si="67"/>
        <v/>
      </c>
      <c r="CX328" s="42" t="str">
        <f t="shared" si="70"/>
        <v/>
      </c>
    </row>
    <row r="329" spans="1:102" ht="20.100000000000001" customHeight="1" x14ac:dyDescent="0.3">
      <c r="A329" s="90">
        <f>ROW()</f>
        <v>329</v>
      </c>
      <c r="B329" s="139" t="str">
        <f t="shared" si="68"/>
        <v/>
      </c>
      <c r="C329" s="139" t="str">
        <f t="shared" si="57"/>
        <v/>
      </c>
      <c r="D329" s="139" t="str">
        <f>IF(C329="","",COUNTIFS(C$11:C329,"&gt;0"))</f>
        <v/>
      </c>
      <c r="E329" s="57"/>
      <c r="F329" s="58"/>
      <c r="G329" s="58"/>
      <c r="H329" s="57"/>
      <c r="I329" s="180"/>
      <c r="J329" s="68"/>
      <c r="K329" s="277"/>
      <c r="L329" s="275">
        <v>0</v>
      </c>
      <c r="M329" s="183" t="str">
        <f>IFERROR(VLOOKUP(J329,Lists!J$4:K$723,2,FALSE),"")</f>
        <v/>
      </c>
      <c r="N329" s="70" t="str">
        <f>IFERROR(VLOOKUP(J329,Lists!J$4:L$723,3,FALSE),"")</f>
        <v/>
      </c>
      <c r="O329" s="71" t="str">
        <f t="shared" si="69"/>
        <v/>
      </c>
      <c r="P329" s="66"/>
      <c r="Q329" s="181"/>
      <c r="R329" s="94"/>
      <c r="S329" s="102"/>
      <c r="T329" s="103"/>
      <c r="U329" s="94"/>
      <c r="V329" s="104"/>
      <c r="W329" s="114"/>
      <c r="X329" s="85" t="str">
        <f>IFERROR(VLOOKUP(I329,Lists!A$4:B$11,2,FALSE),"")</f>
        <v/>
      </c>
      <c r="Y329" s="85" t="str">
        <f>IFERROR(VLOOKUP(#REF!,Lists!A$12:B$45,2,FALSE),"")</f>
        <v/>
      </c>
      <c r="Z329" s="90" t="str">
        <f t="shared" si="58"/>
        <v/>
      </c>
      <c r="AA329" s="100" t="str">
        <f t="shared" si="59"/>
        <v/>
      </c>
      <c r="AB329" s="100" t="str">
        <f>IF(L329&lt;&gt;0,IF(R329="Yes",IF(#REF!="","P",""),""),"")</f>
        <v/>
      </c>
      <c r="AC329" s="100" t="str">
        <f t="shared" si="60"/>
        <v/>
      </c>
      <c r="AD329" s="100" t="str">
        <f t="shared" si="61"/>
        <v/>
      </c>
      <c r="AE329" s="100" t="str">
        <f t="shared" si="62"/>
        <v/>
      </c>
      <c r="BN329" s="73" t="str">
        <f t="shared" si="63"/>
        <v/>
      </c>
      <c r="BO329" s="73" t="str">
        <f t="shared" si="64"/>
        <v/>
      </c>
      <c r="BP329" s="73" t="str">
        <f t="shared" si="65"/>
        <v/>
      </c>
      <c r="BQ329" s="73" t="str">
        <f t="shared" si="66"/>
        <v/>
      </c>
      <c r="BT329" s="73" t="str">
        <f t="shared" si="67"/>
        <v/>
      </c>
      <c r="CX329" s="42" t="str">
        <f t="shared" si="70"/>
        <v/>
      </c>
    </row>
    <row r="330" spans="1:102" ht="20.100000000000001" customHeight="1" x14ac:dyDescent="0.3">
      <c r="A330" s="90">
        <f>ROW()</f>
        <v>330</v>
      </c>
      <c r="B330" s="139" t="str">
        <f t="shared" si="68"/>
        <v/>
      </c>
      <c r="C330" s="139" t="str">
        <f t="shared" si="57"/>
        <v/>
      </c>
      <c r="D330" s="139" t="str">
        <f>IF(C330="","",COUNTIFS(C$11:C330,"&gt;0"))</f>
        <v/>
      </c>
      <c r="E330" s="57"/>
      <c r="F330" s="58"/>
      <c r="G330" s="58"/>
      <c r="H330" s="57"/>
      <c r="I330" s="180"/>
      <c r="J330" s="68"/>
      <c r="K330" s="277"/>
      <c r="L330" s="275">
        <v>0</v>
      </c>
      <c r="M330" s="183" t="str">
        <f>IFERROR(VLOOKUP(J330,Lists!J$4:K$723,2,FALSE),"")</f>
        <v/>
      </c>
      <c r="N330" s="70" t="str">
        <f>IFERROR(VLOOKUP(J330,Lists!J$4:L$723,3,FALSE),"")</f>
        <v/>
      </c>
      <c r="O330" s="71" t="str">
        <f t="shared" si="69"/>
        <v/>
      </c>
      <c r="P330" s="66"/>
      <c r="Q330" s="181"/>
      <c r="R330" s="94"/>
      <c r="S330" s="102"/>
      <c r="T330" s="103"/>
      <c r="U330" s="94"/>
      <c r="V330" s="104"/>
      <c r="W330" s="114"/>
      <c r="X330" s="85" t="str">
        <f>IFERROR(VLOOKUP(I330,Lists!A$4:B$11,2,FALSE),"")</f>
        <v/>
      </c>
      <c r="Y330" s="85" t="str">
        <f>IFERROR(VLOOKUP(#REF!,Lists!A$12:B$45,2,FALSE),"")</f>
        <v/>
      </c>
      <c r="Z330" s="90" t="str">
        <f t="shared" si="58"/>
        <v/>
      </c>
      <c r="AA330" s="100" t="str">
        <f t="shared" si="59"/>
        <v/>
      </c>
      <c r="AB330" s="100" t="str">
        <f>IF(L330&lt;&gt;0,IF(R330="Yes",IF(#REF!="","P",""),""),"")</f>
        <v/>
      </c>
      <c r="AC330" s="100" t="str">
        <f t="shared" si="60"/>
        <v/>
      </c>
      <c r="AD330" s="100" t="str">
        <f t="shared" si="61"/>
        <v/>
      </c>
      <c r="AE330" s="100" t="str">
        <f t="shared" si="62"/>
        <v/>
      </c>
      <c r="BN330" s="73" t="str">
        <f t="shared" si="63"/>
        <v/>
      </c>
      <c r="BO330" s="73" t="str">
        <f t="shared" si="64"/>
        <v/>
      </c>
      <c r="BP330" s="73" t="str">
        <f t="shared" si="65"/>
        <v/>
      </c>
      <c r="BQ330" s="73" t="str">
        <f t="shared" si="66"/>
        <v/>
      </c>
      <c r="BT330" s="73" t="str">
        <f t="shared" si="67"/>
        <v/>
      </c>
      <c r="CX330" s="42" t="str">
        <f t="shared" si="70"/>
        <v/>
      </c>
    </row>
    <row r="331" spans="1:102" ht="20.100000000000001" customHeight="1" x14ac:dyDescent="0.3">
      <c r="A331" s="90">
        <f>ROW()</f>
        <v>331</v>
      </c>
      <c r="B331" s="139" t="str">
        <f t="shared" si="68"/>
        <v/>
      </c>
      <c r="C331" s="139" t="str">
        <f t="shared" ref="C331:C394" si="71">IF(R331="Yes",B331,"")</f>
        <v/>
      </c>
      <c r="D331" s="139" t="str">
        <f>IF(C331="","",COUNTIFS(C$11:C331,"&gt;0"))</f>
        <v/>
      </c>
      <c r="E331" s="57"/>
      <c r="F331" s="58"/>
      <c r="G331" s="58"/>
      <c r="H331" s="57"/>
      <c r="I331" s="180"/>
      <c r="J331" s="68"/>
      <c r="K331" s="277"/>
      <c r="L331" s="275">
        <v>0</v>
      </c>
      <c r="M331" s="183" t="str">
        <f>IFERROR(VLOOKUP(J331,Lists!J$4:K$723,2,FALSE),"")</f>
        <v/>
      </c>
      <c r="N331" s="70" t="str">
        <f>IFERROR(VLOOKUP(J331,Lists!J$4:L$723,3,FALSE),"")</f>
        <v/>
      </c>
      <c r="O331" s="71" t="str">
        <f t="shared" si="69"/>
        <v/>
      </c>
      <c r="P331" s="66"/>
      <c r="Q331" s="181"/>
      <c r="R331" s="94"/>
      <c r="S331" s="102"/>
      <c r="T331" s="103"/>
      <c r="U331" s="94"/>
      <c r="V331" s="104"/>
      <c r="W331" s="114"/>
      <c r="X331" s="85" t="str">
        <f>IFERROR(VLOOKUP(I331,Lists!A$4:B$11,2,FALSE),"")</f>
        <v/>
      </c>
      <c r="Y331" s="85" t="str">
        <f>IFERROR(VLOOKUP(#REF!,Lists!A$12:B$45,2,FALSE),"")</f>
        <v/>
      </c>
      <c r="Z331" s="90" t="str">
        <f t="shared" ref="Z331:Z394" si="72">IF(L331&lt;&gt;0,IF(P331="","P",""),"")</f>
        <v/>
      </c>
      <c r="AA331" s="100" t="str">
        <f t="shared" ref="AA331:AA394" si="73">IF(L331&lt;&gt;0,IF(P331&lt;&gt;0,IF(R331="","P",""),"P"),"")</f>
        <v/>
      </c>
      <c r="AB331" s="100" t="str">
        <f>IF(L331&lt;&gt;0,IF(R331="Yes",IF(#REF!="","P",""),""),"")</f>
        <v/>
      </c>
      <c r="AC331" s="100" t="str">
        <f t="shared" ref="AC331:AC394" si="74">IF(L331&lt;&gt;0,IF(R331="Yes",IF(S331="","P",""),""),"")</f>
        <v/>
      </c>
      <c r="AD331" s="100" t="str">
        <f t="shared" ref="AD331:AD394" si="75">IF(L331&lt;&gt;0,IF(R331="Yes",IF(U331="","P",""),""),"")</f>
        <v/>
      </c>
      <c r="AE331" s="100" t="str">
        <f t="shared" ref="AE331:AE394" si="76">IF(L331&lt;&gt;0,IF(S331="No - Never began",IF(T331="","P",""),""),"")</f>
        <v/>
      </c>
      <c r="BN331" s="73" t="str">
        <f t="shared" ref="BN331:BN394" si="77">IF($P331&gt;0,IF(E331="","P",""),"")</f>
        <v/>
      </c>
      <c r="BO331" s="73" t="str">
        <f t="shared" ref="BO331:BO394" si="78">IF($P331&gt;0,IF(F331="","P",""),"")</f>
        <v/>
      </c>
      <c r="BP331" s="73" t="str">
        <f t="shared" ref="BP331:BP394" si="79">IF($P331&gt;0,IF(G331="","P",""),"")</f>
        <v/>
      </c>
      <c r="BQ331" s="73" t="str">
        <f t="shared" ref="BQ331:BQ394" si="80">IF($P331&gt;0,IF(H331="","P",""),"")</f>
        <v/>
      </c>
      <c r="BT331" s="73" t="str">
        <f t="shared" ref="BT331:BT394" si="81">IF($P331&gt;0,IF(L331=0,"P",""),"")</f>
        <v/>
      </c>
      <c r="CX331" s="42" t="str">
        <f t="shared" si="70"/>
        <v/>
      </c>
    </row>
    <row r="332" spans="1:102" ht="20.100000000000001" customHeight="1" x14ac:dyDescent="0.3">
      <c r="A332" s="90">
        <f>ROW()</f>
        <v>332</v>
      </c>
      <c r="B332" s="139" t="str">
        <f t="shared" ref="B332:B395" si="82">IF(H332&gt;0,IF(H332&amp;J332=H331&amp;J331,B331,B331+1),"")</f>
        <v/>
      </c>
      <c r="C332" s="139" t="str">
        <f t="shared" si="71"/>
        <v/>
      </c>
      <c r="D332" s="139" t="str">
        <f>IF(C332="","",COUNTIFS(C$11:C332,"&gt;0"))</f>
        <v/>
      </c>
      <c r="E332" s="57"/>
      <c r="F332" s="58"/>
      <c r="G332" s="58"/>
      <c r="H332" s="57"/>
      <c r="I332" s="180"/>
      <c r="J332" s="68"/>
      <c r="K332" s="277"/>
      <c r="L332" s="275">
        <v>0</v>
      </c>
      <c r="M332" s="183" t="str">
        <f>IFERROR(VLOOKUP(J332,Lists!J$4:K$723,2,FALSE),"")</f>
        <v/>
      </c>
      <c r="N332" s="70" t="str">
        <f>IFERROR(VLOOKUP(J332,Lists!J$4:L$723,3,FALSE),"")</f>
        <v/>
      </c>
      <c r="O332" s="71" t="str">
        <f t="shared" ref="O332:O395" si="83">IF(L332&gt;0,L332*M332,"")</f>
        <v/>
      </c>
      <c r="P332" s="66"/>
      <c r="Q332" s="181"/>
      <c r="R332" s="94"/>
      <c r="S332" s="102"/>
      <c r="T332" s="103"/>
      <c r="U332" s="94"/>
      <c r="V332" s="104"/>
      <c r="W332" s="114"/>
      <c r="X332" s="85" t="str">
        <f>IFERROR(VLOOKUP(I332,Lists!A$4:B$11,2,FALSE),"")</f>
        <v/>
      </c>
      <c r="Y332" s="85" t="str">
        <f>IFERROR(VLOOKUP(#REF!,Lists!A$12:B$45,2,FALSE),"")</f>
        <v/>
      </c>
      <c r="Z332" s="90" t="str">
        <f t="shared" si="72"/>
        <v/>
      </c>
      <c r="AA332" s="100" t="str">
        <f t="shared" si="73"/>
        <v/>
      </c>
      <c r="AB332" s="100" t="str">
        <f>IF(L332&lt;&gt;0,IF(R332="Yes",IF(#REF!="","P",""),""),"")</f>
        <v/>
      </c>
      <c r="AC332" s="100" t="str">
        <f t="shared" si="74"/>
        <v/>
      </c>
      <c r="AD332" s="100" t="str">
        <f t="shared" si="75"/>
        <v/>
      </c>
      <c r="AE332" s="100" t="str">
        <f t="shared" si="76"/>
        <v/>
      </c>
      <c r="BN332" s="73" t="str">
        <f t="shared" si="77"/>
        <v/>
      </c>
      <c r="BO332" s="73" t="str">
        <f t="shared" si="78"/>
        <v/>
      </c>
      <c r="BP332" s="73" t="str">
        <f t="shared" si="79"/>
        <v/>
      </c>
      <c r="BQ332" s="73" t="str">
        <f t="shared" si="80"/>
        <v/>
      </c>
      <c r="BT332" s="73" t="str">
        <f t="shared" si="81"/>
        <v/>
      </c>
      <c r="CX332" s="42" t="str">
        <f t="shared" ref="CX332:CX395" si="84">IF(L332&lt;&gt;0,IF(P332="","P",""),"")</f>
        <v/>
      </c>
    </row>
    <row r="333" spans="1:102" ht="20.100000000000001" customHeight="1" x14ac:dyDescent="0.3">
      <c r="A333" s="90">
        <f>ROW()</f>
        <v>333</v>
      </c>
      <c r="B333" s="139" t="str">
        <f t="shared" si="82"/>
        <v/>
      </c>
      <c r="C333" s="139" t="str">
        <f t="shared" si="71"/>
        <v/>
      </c>
      <c r="D333" s="139" t="str">
        <f>IF(C333="","",COUNTIFS(C$11:C333,"&gt;0"))</f>
        <v/>
      </c>
      <c r="E333" s="57"/>
      <c r="F333" s="58"/>
      <c r="G333" s="58"/>
      <c r="H333" s="57"/>
      <c r="I333" s="180"/>
      <c r="J333" s="68"/>
      <c r="K333" s="277"/>
      <c r="L333" s="275">
        <v>0</v>
      </c>
      <c r="M333" s="183" t="str">
        <f>IFERROR(VLOOKUP(J333,Lists!J$4:K$723,2,FALSE),"")</f>
        <v/>
      </c>
      <c r="N333" s="70" t="str">
        <f>IFERROR(VLOOKUP(J333,Lists!J$4:L$723,3,FALSE),"")</f>
        <v/>
      </c>
      <c r="O333" s="71" t="str">
        <f t="shared" si="83"/>
        <v/>
      </c>
      <c r="P333" s="66"/>
      <c r="Q333" s="181"/>
      <c r="R333" s="94"/>
      <c r="S333" s="102"/>
      <c r="T333" s="103"/>
      <c r="U333" s="94"/>
      <c r="V333" s="104"/>
      <c r="W333" s="114"/>
      <c r="X333" s="85" t="str">
        <f>IFERROR(VLOOKUP(I333,Lists!A$4:B$11,2,FALSE),"")</f>
        <v/>
      </c>
      <c r="Y333" s="85" t="str">
        <f>IFERROR(VLOOKUP(#REF!,Lists!A$12:B$45,2,FALSE),"")</f>
        <v/>
      </c>
      <c r="Z333" s="90" t="str">
        <f t="shared" si="72"/>
        <v/>
      </c>
      <c r="AA333" s="100" t="str">
        <f t="shared" si="73"/>
        <v/>
      </c>
      <c r="AB333" s="100" t="str">
        <f>IF(L333&lt;&gt;0,IF(R333="Yes",IF(#REF!="","P",""),""),"")</f>
        <v/>
      </c>
      <c r="AC333" s="100" t="str">
        <f t="shared" si="74"/>
        <v/>
      </c>
      <c r="AD333" s="100" t="str">
        <f t="shared" si="75"/>
        <v/>
      </c>
      <c r="AE333" s="100" t="str">
        <f t="shared" si="76"/>
        <v/>
      </c>
      <c r="BN333" s="73" t="str">
        <f t="shared" si="77"/>
        <v/>
      </c>
      <c r="BO333" s="73" t="str">
        <f t="shared" si="78"/>
        <v/>
      </c>
      <c r="BP333" s="73" t="str">
        <f t="shared" si="79"/>
        <v/>
      </c>
      <c r="BQ333" s="73" t="str">
        <f t="shared" si="80"/>
        <v/>
      </c>
      <c r="BT333" s="73" t="str">
        <f t="shared" si="81"/>
        <v/>
      </c>
      <c r="CX333" s="42" t="str">
        <f t="shared" si="84"/>
        <v/>
      </c>
    </row>
    <row r="334" spans="1:102" ht="20.100000000000001" customHeight="1" x14ac:dyDescent="0.3">
      <c r="A334" s="90">
        <f>ROW()</f>
        <v>334</v>
      </c>
      <c r="B334" s="139" t="str">
        <f t="shared" si="82"/>
        <v/>
      </c>
      <c r="C334" s="139" t="str">
        <f t="shared" si="71"/>
        <v/>
      </c>
      <c r="D334" s="139" t="str">
        <f>IF(C334="","",COUNTIFS(C$11:C334,"&gt;0"))</f>
        <v/>
      </c>
      <c r="E334" s="57"/>
      <c r="F334" s="58"/>
      <c r="G334" s="58"/>
      <c r="H334" s="57"/>
      <c r="I334" s="180"/>
      <c r="J334" s="68"/>
      <c r="K334" s="277"/>
      <c r="L334" s="275">
        <v>0</v>
      </c>
      <c r="M334" s="183" t="str">
        <f>IFERROR(VLOOKUP(J334,Lists!J$4:K$723,2,FALSE),"")</f>
        <v/>
      </c>
      <c r="N334" s="70" t="str">
        <f>IFERROR(VLOOKUP(J334,Lists!J$4:L$723,3,FALSE),"")</f>
        <v/>
      </c>
      <c r="O334" s="71" t="str">
        <f t="shared" si="83"/>
        <v/>
      </c>
      <c r="P334" s="66"/>
      <c r="Q334" s="181"/>
      <c r="R334" s="94"/>
      <c r="S334" s="102"/>
      <c r="T334" s="103"/>
      <c r="U334" s="94"/>
      <c r="V334" s="104"/>
      <c r="W334" s="114"/>
      <c r="X334" s="85" t="str">
        <f>IFERROR(VLOOKUP(I334,Lists!A$4:B$11,2,FALSE),"")</f>
        <v/>
      </c>
      <c r="Y334" s="85" t="str">
        <f>IFERROR(VLOOKUP(#REF!,Lists!A$12:B$45,2,FALSE),"")</f>
        <v/>
      </c>
      <c r="Z334" s="90" t="str">
        <f t="shared" si="72"/>
        <v/>
      </c>
      <c r="AA334" s="100" t="str">
        <f t="shared" si="73"/>
        <v/>
      </c>
      <c r="AB334" s="100" t="str">
        <f>IF(L334&lt;&gt;0,IF(R334="Yes",IF(#REF!="","P",""),""),"")</f>
        <v/>
      </c>
      <c r="AC334" s="100" t="str">
        <f t="shared" si="74"/>
        <v/>
      </c>
      <c r="AD334" s="100" t="str">
        <f t="shared" si="75"/>
        <v/>
      </c>
      <c r="AE334" s="100" t="str">
        <f t="shared" si="76"/>
        <v/>
      </c>
      <c r="BN334" s="73" t="str">
        <f t="shared" si="77"/>
        <v/>
      </c>
      <c r="BO334" s="73" t="str">
        <f t="shared" si="78"/>
        <v/>
      </c>
      <c r="BP334" s="73" t="str">
        <f t="shared" si="79"/>
        <v/>
      </c>
      <c r="BQ334" s="73" t="str">
        <f t="shared" si="80"/>
        <v/>
      </c>
      <c r="BT334" s="73" t="str">
        <f t="shared" si="81"/>
        <v/>
      </c>
      <c r="CX334" s="42" t="str">
        <f t="shared" si="84"/>
        <v/>
      </c>
    </row>
    <row r="335" spans="1:102" ht="20.100000000000001" customHeight="1" x14ac:dyDescent="0.3">
      <c r="A335" s="90">
        <f>ROW()</f>
        <v>335</v>
      </c>
      <c r="B335" s="139" t="str">
        <f t="shared" si="82"/>
        <v/>
      </c>
      <c r="C335" s="139" t="str">
        <f t="shared" si="71"/>
        <v/>
      </c>
      <c r="D335" s="139" t="str">
        <f>IF(C335="","",COUNTIFS(C$11:C335,"&gt;0"))</f>
        <v/>
      </c>
      <c r="E335" s="57"/>
      <c r="F335" s="58"/>
      <c r="G335" s="58"/>
      <c r="H335" s="57"/>
      <c r="I335" s="180"/>
      <c r="J335" s="68"/>
      <c r="K335" s="277"/>
      <c r="L335" s="275">
        <v>0</v>
      </c>
      <c r="M335" s="183" t="str">
        <f>IFERROR(VLOOKUP(J335,Lists!J$4:K$723,2,FALSE),"")</f>
        <v/>
      </c>
      <c r="N335" s="70" t="str">
        <f>IFERROR(VLOOKUP(J335,Lists!J$4:L$723,3,FALSE),"")</f>
        <v/>
      </c>
      <c r="O335" s="71" t="str">
        <f t="shared" si="83"/>
        <v/>
      </c>
      <c r="P335" s="66"/>
      <c r="Q335" s="181"/>
      <c r="R335" s="94"/>
      <c r="S335" s="102"/>
      <c r="T335" s="103"/>
      <c r="U335" s="94"/>
      <c r="V335" s="104"/>
      <c r="W335" s="114"/>
      <c r="X335" s="85" t="str">
        <f>IFERROR(VLOOKUP(I335,Lists!A$4:B$11,2,FALSE),"")</f>
        <v/>
      </c>
      <c r="Y335" s="85" t="str">
        <f>IFERROR(VLOOKUP(#REF!,Lists!A$12:B$45,2,FALSE),"")</f>
        <v/>
      </c>
      <c r="Z335" s="90" t="str">
        <f t="shared" si="72"/>
        <v/>
      </c>
      <c r="AA335" s="100" t="str">
        <f t="shared" si="73"/>
        <v/>
      </c>
      <c r="AB335" s="100" t="str">
        <f>IF(L335&lt;&gt;0,IF(R335="Yes",IF(#REF!="","P",""),""),"")</f>
        <v/>
      </c>
      <c r="AC335" s="100" t="str">
        <f t="shared" si="74"/>
        <v/>
      </c>
      <c r="AD335" s="100" t="str">
        <f t="shared" si="75"/>
        <v/>
      </c>
      <c r="AE335" s="100" t="str">
        <f t="shared" si="76"/>
        <v/>
      </c>
      <c r="BN335" s="73" t="str">
        <f t="shared" si="77"/>
        <v/>
      </c>
      <c r="BO335" s="73" t="str">
        <f t="shared" si="78"/>
        <v/>
      </c>
      <c r="BP335" s="73" t="str">
        <f t="shared" si="79"/>
        <v/>
      </c>
      <c r="BQ335" s="73" t="str">
        <f t="shared" si="80"/>
        <v/>
      </c>
      <c r="BT335" s="73" t="str">
        <f t="shared" si="81"/>
        <v/>
      </c>
      <c r="CX335" s="42" t="str">
        <f t="shared" si="84"/>
        <v/>
      </c>
    </row>
    <row r="336" spans="1:102" ht="20.100000000000001" customHeight="1" x14ac:dyDescent="0.3">
      <c r="A336" s="90">
        <f>ROW()</f>
        <v>336</v>
      </c>
      <c r="B336" s="139" t="str">
        <f t="shared" si="82"/>
        <v/>
      </c>
      <c r="C336" s="139" t="str">
        <f t="shared" si="71"/>
        <v/>
      </c>
      <c r="D336" s="139" t="str">
        <f>IF(C336="","",COUNTIFS(C$11:C336,"&gt;0"))</f>
        <v/>
      </c>
      <c r="E336" s="57"/>
      <c r="F336" s="58"/>
      <c r="G336" s="58"/>
      <c r="H336" s="57"/>
      <c r="I336" s="180"/>
      <c r="J336" s="68"/>
      <c r="K336" s="277"/>
      <c r="L336" s="275">
        <v>0</v>
      </c>
      <c r="M336" s="183" t="str">
        <f>IFERROR(VLOOKUP(J336,Lists!J$4:K$723,2,FALSE),"")</f>
        <v/>
      </c>
      <c r="N336" s="70" t="str">
        <f>IFERROR(VLOOKUP(J336,Lists!J$4:L$723,3,FALSE),"")</f>
        <v/>
      </c>
      <c r="O336" s="71" t="str">
        <f t="shared" si="83"/>
        <v/>
      </c>
      <c r="P336" s="66"/>
      <c r="Q336" s="181"/>
      <c r="R336" s="94"/>
      <c r="S336" s="102"/>
      <c r="T336" s="103"/>
      <c r="U336" s="94"/>
      <c r="V336" s="104"/>
      <c r="W336" s="114"/>
      <c r="X336" s="85" t="str">
        <f>IFERROR(VLOOKUP(I336,Lists!A$4:B$11,2,FALSE),"")</f>
        <v/>
      </c>
      <c r="Y336" s="85" t="str">
        <f>IFERROR(VLOOKUP(#REF!,Lists!A$12:B$45,2,FALSE),"")</f>
        <v/>
      </c>
      <c r="Z336" s="90" t="str">
        <f t="shared" si="72"/>
        <v/>
      </c>
      <c r="AA336" s="100" t="str">
        <f t="shared" si="73"/>
        <v/>
      </c>
      <c r="AB336" s="100" t="str">
        <f>IF(L336&lt;&gt;0,IF(R336="Yes",IF(#REF!="","P",""),""),"")</f>
        <v/>
      </c>
      <c r="AC336" s="100" t="str">
        <f t="shared" si="74"/>
        <v/>
      </c>
      <c r="AD336" s="100" t="str">
        <f t="shared" si="75"/>
        <v/>
      </c>
      <c r="AE336" s="100" t="str">
        <f t="shared" si="76"/>
        <v/>
      </c>
      <c r="BN336" s="73" t="str">
        <f t="shared" si="77"/>
        <v/>
      </c>
      <c r="BO336" s="73" t="str">
        <f t="shared" si="78"/>
        <v/>
      </c>
      <c r="BP336" s="73" t="str">
        <f t="shared" si="79"/>
        <v/>
      </c>
      <c r="BQ336" s="73" t="str">
        <f t="shared" si="80"/>
        <v/>
      </c>
      <c r="BT336" s="73" t="str">
        <f t="shared" si="81"/>
        <v/>
      </c>
      <c r="CX336" s="42" t="str">
        <f t="shared" si="84"/>
        <v/>
      </c>
    </row>
    <row r="337" spans="1:102" ht="20.100000000000001" customHeight="1" x14ac:dyDescent="0.3">
      <c r="A337" s="90">
        <f>ROW()</f>
        <v>337</v>
      </c>
      <c r="B337" s="139" t="str">
        <f t="shared" si="82"/>
        <v/>
      </c>
      <c r="C337" s="139" t="str">
        <f t="shared" si="71"/>
        <v/>
      </c>
      <c r="D337" s="139" t="str">
        <f>IF(C337="","",COUNTIFS(C$11:C337,"&gt;0"))</f>
        <v/>
      </c>
      <c r="E337" s="57"/>
      <c r="F337" s="58"/>
      <c r="G337" s="58"/>
      <c r="H337" s="57"/>
      <c r="I337" s="180"/>
      <c r="J337" s="68"/>
      <c r="K337" s="277"/>
      <c r="L337" s="275">
        <v>0</v>
      </c>
      <c r="M337" s="183" t="str">
        <f>IFERROR(VLOOKUP(J337,Lists!J$4:K$723,2,FALSE),"")</f>
        <v/>
      </c>
      <c r="N337" s="70" t="str">
        <f>IFERROR(VLOOKUP(J337,Lists!J$4:L$723,3,FALSE),"")</f>
        <v/>
      </c>
      <c r="O337" s="71" t="str">
        <f t="shared" si="83"/>
        <v/>
      </c>
      <c r="P337" s="66"/>
      <c r="Q337" s="181"/>
      <c r="R337" s="94"/>
      <c r="S337" s="102"/>
      <c r="T337" s="103"/>
      <c r="U337" s="94"/>
      <c r="V337" s="104"/>
      <c r="W337" s="114"/>
      <c r="X337" s="85" t="str">
        <f>IFERROR(VLOOKUP(I337,Lists!A$4:B$11,2,FALSE),"")</f>
        <v/>
      </c>
      <c r="Y337" s="85" t="str">
        <f>IFERROR(VLOOKUP(#REF!,Lists!A$12:B$45,2,FALSE),"")</f>
        <v/>
      </c>
      <c r="Z337" s="90" t="str">
        <f t="shared" si="72"/>
        <v/>
      </c>
      <c r="AA337" s="100" t="str">
        <f t="shared" si="73"/>
        <v/>
      </c>
      <c r="AB337" s="100" t="str">
        <f>IF(L337&lt;&gt;0,IF(R337="Yes",IF(#REF!="","P",""),""),"")</f>
        <v/>
      </c>
      <c r="AC337" s="100" t="str">
        <f t="shared" si="74"/>
        <v/>
      </c>
      <c r="AD337" s="100" t="str">
        <f t="shared" si="75"/>
        <v/>
      </c>
      <c r="AE337" s="100" t="str">
        <f t="shared" si="76"/>
        <v/>
      </c>
      <c r="BN337" s="73" t="str">
        <f t="shared" si="77"/>
        <v/>
      </c>
      <c r="BO337" s="73" t="str">
        <f t="shared" si="78"/>
        <v/>
      </c>
      <c r="BP337" s="73" t="str">
        <f t="shared" si="79"/>
        <v/>
      </c>
      <c r="BQ337" s="73" t="str">
        <f t="shared" si="80"/>
        <v/>
      </c>
      <c r="BT337" s="73" t="str">
        <f t="shared" si="81"/>
        <v/>
      </c>
      <c r="CX337" s="42" t="str">
        <f t="shared" si="84"/>
        <v/>
      </c>
    </row>
    <row r="338" spans="1:102" ht="20.100000000000001" customHeight="1" x14ac:dyDescent="0.3">
      <c r="A338" s="90">
        <f>ROW()</f>
        <v>338</v>
      </c>
      <c r="B338" s="139" t="str">
        <f t="shared" si="82"/>
        <v/>
      </c>
      <c r="C338" s="139" t="str">
        <f t="shared" si="71"/>
        <v/>
      </c>
      <c r="D338" s="139" t="str">
        <f>IF(C338="","",COUNTIFS(C$11:C338,"&gt;0"))</f>
        <v/>
      </c>
      <c r="E338" s="57"/>
      <c r="F338" s="58"/>
      <c r="G338" s="58"/>
      <c r="H338" s="57"/>
      <c r="I338" s="180"/>
      <c r="J338" s="68"/>
      <c r="K338" s="277"/>
      <c r="L338" s="275">
        <v>0</v>
      </c>
      <c r="M338" s="183" t="str">
        <f>IFERROR(VLOOKUP(J338,Lists!J$4:K$723,2,FALSE),"")</f>
        <v/>
      </c>
      <c r="N338" s="70" t="str">
        <f>IFERROR(VLOOKUP(J338,Lists!J$4:L$723,3,FALSE),"")</f>
        <v/>
      </c>
      <c r="O338" s="71" t="str">
        <f t="shared" si="83"/>
        <v/>
      </c>
      <c r="P338" s="66"/>
      <c r="Q338" s="181"/>
      <c r="R338" s="94"/>
      <c r="S338" s="102"/>
      <c r="T338" s="103"/>
      <c r="U338" s="94"/>
      <c r="V338" s="104"/>
      <c r="W338" s="114"/>
      <c r="X338" s="85" t="str">
        <f>IFERROR(VLOOKUP(I338,Lists!A$4:B$11,2,FALSE),"")</f>
        <v/>
      </c>
      <c r="Y338" s="85" t="str">
        <f>IFERROR(VLOOKUP(#REF!,Lists!A$12:B$45,2,FALSE),"")</f>
        <v/>
      </c>
      <c r="Z338" s="90" t="str">
        <f t="shared" si="72"/>
        <v/>
      </c>
      <c r="AA338" s="100" t="str">
        <f t="shared" si="73"/>
        <v/>
      </c>
      <c r="AB338" s="100" t="str">
        <f>IF(L338&lt;&gt;0,IF(R338="Yes",IF(#REF!="","P",""),""),"")</f>
        <v/>
      </c>
      <c r="AC338" s="100" t="str">
        <f t="shared" si="74"/>
        <v/>
      </c>
      <c r="AD338" s="100" t="str">
        <f t="shared" si="75"/>
        <v/>
      </c>
      <c r="AE338" s="100" t="str">
        <f t="shared" si="76"/>
        <v/>
      </c>
      <c r="BN338" s="73" t="str">
        <f t="shared" si="77"/>
        <v/>
      </c>
      <c r="BO338" s="73" t="str">
        <f t="shared" si="78"/>
        <v/>
      </c>
      <c r="BP338" s="73" t="str">
        <f t="shared" si="79"/>
        <v/>
      </c>
      <c r="BQ338" s="73" t="str">
        <f t="shared" si="80"/>
        <v/>
      </c>
      <c r="BT338" s="73" t="str">
        <f t="shared" si="81"/>
        <v/>
      </c>
      <c r="CX338" s="42" t="str">
        <f t="shared" si="84"/>
        <v/>
      </c>
    </row>
    <row r="339" spans="1:102" ht="20.100000000000001" customHeight="1" x14ac:dyDescent="0.3">
      <c r="A339" s="90">
        <f>ROW()</f>
        <v>339</v>
      </c>
      <c r="B339" s="139" t="str">
        <f t="shared" si="82"/>
        <v/>
      </c>
      <c r="C339" s="139" t="str">
        <f t="shared" si="71"/>
        <v/>
      </c>
      <c r="D339" s="139" t="str">
        <f>IF(C339="","",COUNTIFS(C$11:C339,"&gt;0"))</f>
        <v/>
      </c>
      <c r="E339" s="57"/>
      <c r="F339" s="58"/>
      <c r="G339" s="58"/>
      <c r="H339" s="57"/>
      <c r="I339" s="180"/>
      <c r="J339" s="68"/>
      <c r="K339" s="277"/>
      <c r="L339" s="275">
        <v>0</v>
      </c>
      <c r="M339" s="183" t="str">
        <f>IFERROR(VLOOKUP(J339,Lists!J$4:K$723,2,FALSE),"")</f>
        <v/>
      </c>
      <c r="N339" s="70" t="str">
        <f>IFERROR(VLOOKUP(J339,Lists!J$4:L$723,3,FALSE),"")</f>
        <v/>
      </c>
      <c r="O339" s="71" t="str">
        <f t="shared" si="83"/>
        <v/>
      </c>
      <c r="P339" s="66"/>
      <c r="Q339" s="181"/>
      <c r="R339" s="94"/>
      <c r="S339" s="102"/>
      <c r="T339" s="103"/>
      <c r="U339" s="94"/>
      <c r="V339" s="104"/>
      <c r="W339" s="114"/>
      <c r="X339" s="85" t="str">
        <f>IFERROR(VLOOKUP(I339,Lists!A$4:B$11,2,FALSE),"")</f>
        <v/>
      </c>
      <c r="Y339" s="85" t="str">
        <f>IFERROR(VLOOKUP(#REF!,Lists!A$12:B$45,2,FALSE),"")</f>
        <v/>
      </c>
      <c r="Z339" s="90" t="str">
        <f t="shared" si="72"/>
        <v/>
      </c>
      <c r="AA339" s="100" t="str">
        <f t="shared" si="73"/>
        <v/>
      </c>
      <c r="AB339" s="100" t="str">
        <f>IF(L339&lt;&gt;0,IF(R339="Yes",IF(#REF!="","P",""),""),"")</f>
        <v/>
      </c>
      <c r="AC339" s="100" t="str">
        <f t="shared" si="74"/>
        <v/>
      </c>
      <c r="AD339" s="100" t="str">
        <f t="shared" si="75"/>
        <v/>
      </c>
      <c r="AE339" s="100" t="str">
        <f t="shared" si="76"/>
        <v/>
      </c>
      <c r="BN339" s="73" t="str">
        <f t="shared" si="77"/>
        <v/>
      </c>
      <c r="BO339" s="73" t="str">
        <f t="shared" si="78"/>
        <v/>
      </c>
      <c r="BP339" s="73" t="str">
        <f t="shared" si="79"/>
        <v/>
      </c>
      <c r="BQ339" s="73" t="str">
        <f t="shared" si="80"/>
        <v/>
      </c>
      <c r="BT339" s="73" t="str">
        <f t="shared" si="81"/>
        <v/>
      </c>
      <c r="CX339" s="42" t="str">
        <f t="shared" si="84"/>
        <v/>
      </c>
    </row>
    <row r="340" spans="1:102" ht="20.100000000000001" customHeight="1" x14ac:dyDescent="0.3">
      <c r="A340" s="90">
        <f>ROW()</f>
        <v>340</v>
      </c>
      <c r="B340" s="139" t="str">
        <f t="shared" si="82"/>
        <v/>
      </c>
      <c r="C340" s="139" t="str">
        <f t="shared" si="71"/>
        <v/>
      </c>
      <c r="D340" s="139" t="str">
        <f>IF(C340="","",COUNTIFS(C$11:C340,"&gt;0"))</f>
        <v/>
      </c>
      <c r="E340" s="57"/>
      <c r="F340" s="58"/>
      <c r="G340" s="58"/>
      <c r="H340" s="57"/>
      <c r="I340" s="180"/>
      <c r="J340" s="68"/>
      <c r="K340" s="277"/>
      <c r="L340" s="275">
        <v>0</v>
      </c>
      <c r="M340" s="183" t="str">
        <f>IFERROR(VLOOKUP(J340,Lists!J$4:K$723,2,FALSE),"")</f>
        <v/>
      </c>
      <c r="N340" s="70" t="str">
        <f>IFERROR(VLOOKUP(J340,Lists!J$4:L$723,3,FALSE),"")</f>
        <v/>
      </c>
      <c r="O340" s="71" t="str">
        <f t="shared" si="83"/>
        <v/>
      </c>
      <c r="P340" s="66"/>
      <c r="Q340" s="181"/>
      <c r="R340" s="94"/>
      <c r="S340" s="102"/>
      <c r="T340" s="103"/>
      <c r="U340" s="94"/>
      <c r="V340" s="104"/>
      <c r="W340" s="114"/>
      <c r="X340" s="85" t="str">
        <f>IFERROR(VLOOKUP(I340,Lists!A$4:B$11,2,FALSE),"")</f>
        <v/>
      </c>
      <c r="Y340" s="85" t="str">
        <f>IFERROR(VLOOKUP(#REF!,Lists!A$12:B$45,2,FALSE),"")</f>
        <v/>
      </c>
      <c r="Z340" s="90" t="str">
        <f t="shared" si="72"/>
        <v/>
      </c>
      <c r="AA340" s="100" t="str">
        <f t="shared" si="73"/>
        <v/>
      </c>
      <c r="AB340" s="100" t="str">
        <f>IF(L340&lt;&gt;0,IF(R340="Yes",IF(#REF!="","P",""),""),"")</f>
        <v/>
      </c>
      <c r="AC340" s="100" t="str">
        <f t="shared" si="74"/>
        <v/>
      </c>
      <c r="AD340" s="100" t="str">
        <f t="shared" si="75"/>
        <v/>
      </c>
      <c r="AE340" s="100" t="str">
        <f t="shared" si="76"/>
        <v/>
      </c>
      <c r="BN340" s="73" t="str">
        <f t="shared" si="77"/>
        <v/>
      </c>
      <c r="BO340" s="73" t="str">
        <f t="shared" si="78"/>
        <v/>
      </c>
      <c r="BP340" s="73" t="str">
        <f t="shared" si="79"/>
        <v/>
      </c>
      <c r="BQ340" s="73" t="str">
        <f t="shared" si="80"/>
        <v/>
      </c>
      <c r="BT340" s="73" t="str">
        <f t="shared" si="81"/>
        <v/>
      </c>
      <c r="CX340" s="42" t="str">
        <f t="shared" si="84"/>
        <v/>
      </c>
    </row>
    <row r="341" spans="1:102" ht="20.100000000000001" customHeight="1" x14ac:dyDescent="0.3">
      <c r="A341" s="90">
        <f>ROW()</f>
        <v>341</v>
      </c>
      <c r="B341" s="139" t="str">
        <f t="shared" si="82"/>
        <v/>
      </c>
      <c r="C341" s="139" t="str">
        <f t="shared" si="71"/>
        <v/>
      </c>
      <c r="D341" s="139" t="str">
        <f>IF(C341="","",COUNTIFS(C$11:C341,"&gt;0"))</f>
        <v/>
      </c>
      <c r="E341" s="57"/>
      <c r="F341" s="58"/>
      <c r="G341" s="58"/>
      <c r="H341" s="57"/>
      <c r="I341" s="180"/>
      <c r="J341" s="68"/>
      <c r="K341" s="277"/>
      <c r="L341" s="275">
        <v>0</v>
      </c>
      <c r="M341" s="183" t="str">
        <f>IFERROR(VLOOKUP(J341,Lists!J$4:K$723,2,FALSE),"")</f>
        <v/>
      </c>
      <c r="N341" s="70" t="str">
        <f>IFERROR(VLOOKUP(J341,Lists!J$4:L$723,3,FALSE),"")</f>
        <v/>
      </c>
      <c r="O341" s="71" t="str">
        <f t="shared" si="83"/>
        <v/>
      </c>
      <c r="P341" s="66"/>
      <c r="Q341" s="181"/>
      <c r="R341" s="94"/>
      <c r="S341" s="102"/>
      <c r="T341" s="103"/>
      <c r="U341" s="94"/>
      <c r="V341" s="104"/>
      <c r="W341" s="114"/>
      <c r="X341" s="85" t="str">
        <f>IFERROR(VLOOKUP(I341,Lists!A$4:B$11,2,FALSE),"")</f>
        <v/>
      </c>
      <c r="Y341" s="85" t="str">
        <f>IFERROR(VLOOKUP(#REF!,Lists!A$12:B$45,2,FALSE),"")</f>
        <v/>
      </c>
      <c r="Z341" s="90" t="str">
        <f t="shared" si="72"/>
        <v/>
      </c>
      <c r="AA341" s="100" t="str">
        <f t="shared" si="73"/>
        <v/>
      </c>
      <c r="AB341" s="100" t="str">
        <f>IF(L341&lt;&gt;0,IF(R341="Yes",IF(#REF!="","P",""),""),"")</f>
        <v/>
      </c>
      <c r="AC341" s="100" t="str">
        <f t="shared" si="74"/>
        <v/>
      </c>
      <c r="AD341" s="100" t="str">
        <f t="shared" si="75"/>
        <v/>
      </c>
      <c r="AE341" s="100" t="str">
        <f t="shared" si="76"/>
        <v/>
      </c>
      <c r="BN341" s="73" t="str">
        <f t="shared" si="77"/>
        <v/>
      </c>
      <c r="BO341" s="73" t="str">
        <f t="shared" si="78"/>
        <v/>
      </c>
      <c r="BP341" s="73" t="str">
        <f t="shared" si="79"/>
        <v/>
      </c>
      <c r="BQ341" s="73" t="str">
        <f t="shared" si="80"/>
        <v/>
      </c>
      <c r="BT341" s="73" t="str">
        <f t="shared" si="81"/>
        <v/>
      </c>
      <c r="CX341" s="42" t="str">
        <f t="shared" si="84"/>
        <v/>
      </c>
    </row>
    <row r="342" spans="1:102" ht="20.100000000000001" customHeight="1" x14ac:dyDescent="0.3">
      <c r="A342" s="90">
        <f>ROW()</f>
        <v>342</v>
      </c>
      <c r="B342" s="139" t="str">
        <f t="shared" si="82"/>
        <v/>
      </c>
      <c r="C342" s="139" t="str">
        <f t="shared" si="71"/>
        <v/>
      </c>
      <c r="D342" s="139" t="str">
        <f>IF(C342="","",COUNTIFS(C$11:C342,"&gt;0"))</f>
        <v/>
      </c>
      <c r="E342" s="57"/>
      <c r="F342" s="58"/>
      <c r="G342" s="58"/>
      <c r="H342" s="57"/>
      <c r="I342" s="180"/>
      <c r="J342" s="68"/>
      <c r="K342" s="277"/>
      <c r="L342" s="275">
        <v>0</v>
      </c>
      <c r="M342" s="183" t="str">
        <f>IFERROR(VLOOKUP(J342,Lists!J$4:K$723,2,FALSE),"")</f>
        <v/>
      </c>
      <c r="N342" s="70" t="str">
        <f>IFERROR(VLOOKUP(J342,Lists!J$4:L$723,3,FALSE),"")</f>
        <v/>
      </c>
      <c r="O342" s="71" t="str">
        <f t="shared" si="83"/>
        <v/>
      </c>
      <c r="P342" s="66"/>
      <c r="Q342" s="181"/>
      <c r="R342" s="94"/>
      <c r="S342" s="102"/>
      <c r="T342" s="103"/>
      <c r="U342" s="94"/>
      <c r="V342" s="104"/>
      <c r="W342" s="114"/>
      <c r="X342" s="85" t="str">
        <f>IFERROR(VLOOKUP(I342,Lists!A$4:B$11,2,FALSE),"")</f>
        <v/>
      </c>
      <c r="Y342" s="85" t="str">
        <f>IFERROR(VLOOKUP(#REF!,Lists!A$12:B$45,2,FALSE),"")</f>
        <v/>
      </c>
      <c r="Z342" s="90" t="str">
        <f t="shared" si="72"/>
        <v/>
      </c>
      <c r="AA342" s="100" t="str">
        <f t="shared" si="73"/>
        <v/>
      </c>
      <c r="AB342" s="100" t="str">
        <f>IF(L342&lt;&gt;0,IF(R342="Yes",IF(#REF!="","P",""),""),"")</f>
        <v/>
      </c>
      <c r="AC342" s="100" t="str">
        <f t="shared" si="74"/>
        <v/>
      </c>
      <c r="AD342" s="100" t="str">
        <f t="shared" si="75"/>
        <v/>
      </c>
      <c r="AE342" s="100" t="str">
        <f t="shared" si="76"/>
        <v/>
      </c>
      <c r="BN342" s="73" t="str">
        <f t="shared" si="77"/>
        <v/>
      </c>
      <c r="BO342" s="73" t="str">
        <f t="shared" si="78"/>
        <v/>
      </c>
      <c r="BP342" s="73" t="str">
        <f t="shared" si="79"/>
        <v/>
      </c>
      <c r="BQ342" s="73" t="str">
        <f t="shared" si="80"/>
        <v/>
      </c>
      <c r="BT342" s="73" t="str">
        <f t="shared" si="81"/>
        <v/>
      </c>
      <c r="CX342" s="42" t="str">
        <f t="shared" si="84"/>
        <v/>
      </c>
    </row>
    <row r="343" spans="1:102" ht="20.100000000000001" customHeight="1" x14ac:dyDescent="0.3">
      <c r="A343" s="90">
        <f>ROW()</f>
        <v>343</v>
      </c>
      <c r="B343" s="139" t="str">
        <f t="shared" si="82"/>
        <v/>
      </c>
      <c r="C343" s="139" t="str">
        <f t="shared" si="71"/>
        <v/>
      </c>
      <c r="D343" s="139" t="str">
        <f>IF(C343="","",COUNTIFS(C$11:C343,"&gt;0"))</f>
        <v/>
      </c>
      <c r="E343" s="57"/>
      <c r="F343" s="58"/>
      <c r="G343" s="58"/>
      <c r="H343" s="57"/>
      <c r="I343" s="180"/>
      <c r="J343" s="68"/>
      <c r="K343" s="277"/>
      <c r="L343" s="275">
        <v>0</v>
      </c>
      <c r="M343" s="183" t="str">
        <f>IFERROR(VLOOKUP(J343,Lists!J$4:K$723,2,FALSE),"")</f>
        <v/>
      </c>
      <c r="N343" s="70" t="str">
        <f>IFERROR(VLOOKUP(J343,Lists!J$4:L$723,3,FALSE),"")</f>
        <v/>
      </c>
      <c r="O343" s="71" t="str">
        <f t="shared" si="83"/>
        <v/>
      </c>
      <c r="P343" s="66"/>
      <c r="Q343" s="181"/>
      <c r="R343" s="94"/>
      <c r="S343" s="102"/>
      <c r="T343" s="103"/>
      <c r="U343" s="94"/>
      <c r="V343" s="104"/>
      <c r="W343" s="114"/>
      <c r="X343" s="85" t="str">
        <f>IFERROR(VLOOKUP(I343,Lists!A$4:B$11,2,FALSE),"")</f>
        <v/>
      </c>
      <c r="Y343" s="85" t="str">
        <f>IFERROR(VLOOKUP(#REF!,Lists!A$12:B$45,2,FALSE),"")</f>
        <v/>
      </c>
      <c r="Z343" s="90" t="str">
        <f t="shared" si="72"/>
        <v/>
      </c>
      <c r="AA343" s="100" t="str">
        <f t="shared" si="73"/>
        <v/>
      </c>
      <c r="AB343" s="100" t="str">
        <f>IF(L343&lt;&gt;0,IF(R343="Yes",IF(#REF!="","P",""),""),"")</f>
        <v/>
      </c>
      <c r="AC343" s="100" t="str">
        <f t="shared" si="74"/>
        <v/>
      </c>
      <c r="AD343" s="100" t="str">
        <f t="shared" si="75"/>
        <v/>
      </c>
      <c r="AE343" s="100" t="str">
        <f t="shared" si="76"/>
        <v/>
      </c>
      <c r="BN343" s="73" t="str">
        <f t="shared" si="77"/>
        <v/>
      </c>
      <c r="BO343" s="73" t="str">
        <f t="shared" si="78"/>
        <v/>
      </c>
      <c r="BP343" s="73" t="str">
        <f t="shared" si="79"/>
        <v/>
      </c>
      <c r="BQ343" s="73" t="str">
        <f t="shared" si="80"/>
        <v/>
      </c>
      <c r="BT343" s="73" t="str">
        <f t="shared" si="81"/>
        <v/>
      </c>
      <c r="CX343" s="42" t="str">
        <f t="shared" si="84"/>
        <v/>
      </c>
    </row>
    <row r="344" spans="1:102" ht="20.100000000000001" customHeight="1" x14ac:dyDescent="0.3">
      <c r="A344" s="90">
        <f>ROW()</f>
        <v>344</v>
      </c>
      <c r="B344" s="139" t="str">
        <f t="shared" si="82"/>
        <v/>
      </c>
      <c r="C344" s="139" t="str">
        <f t="shared" si="71"/>
        <v/>
      </c>
      <c r="D344" s="139" t="str">
        <f>IF(C344="","",COUNTIFS(C$11:C344,"&gt;0"))</f>
        <v/>
      </c>
      <c r="E344" s="57"/>
      <c r="F344" s="58"/>
      <c r="G344" s="58"/>
      <c r="H344" s="57"/>
      <c r="I344" s="180"/>
      <c r="J344" s="68"/>
      <c r="K344" s="277"/>
      <c r="L344" s="275">
        <v>0</v>
      </c>
      <c r="M344" s="183" t="str">
        <f>IFERROR(VLOOKUP(J344,Lists!J$4:K$723,2,FALSE),"")</f>
        <v/>
      </c>
      <c r="N344" s="70" t="str">
        <f>IFERROR(VLOOKUP(J344,Lists!J$4:L$723,3,FALSE),"")</f>
        <v/>
      </c>
      <c r="O344" s="71" t="str">
        <f t="shared" si="83"/>
        <v/>
      </c>
      <c r="P344" s="66"/>
      <c r="Q344" s="181"/>
      <c r="R344" s="94"/>
      <c r="S344" s="102"/>
      <c r="T344" s="103"/>
      <c r="U344" s="94"/>
      <c r="V344" s="104"/>
      <c r="W344" s="114"/>
      <c r="X344" s="85" t="str">
        <f>IFERROR(VLOOKUP(I344,Lists!A$4:B$11,2,FALSE),"")</f>
        <v/>
      </c>
      <c r="Y344" s="85" t="str">
        <f>IFERROR(VLOOKUP(#REF!,Lists!A$12:B$45,2,FALSE),"")</f>
        <v/>
      </c>
      <c r="Z344" s="90" t="str">
        <f t="shared" si="72"/>
        <v/>
      </c>
      <c r="AA344" s="100" t="str">
        <f t="shared" si="73"/>
        <v/>
      </c>
      <c r="AB344" s="100" t="str">
        <f>IF(L344&lt;&gt;0,IF(R344="Yes",IF(#REF!="","P",""),""),"")</f>
        <v/>
      </c>
      <c r="AC344" s="100" t="str">
        <f t="shared" si="74"/>
        <v/>
      </c>
      <c r="AD344" s="100" t="str">
        <f t="shared" si="75"/>
        <v/>
      </c>
      <c r="AE344" s="100" t="str">
        <f t="shared" si="76"/>
        <v/>
      </c>
      <c r="BN344" s="73" t="str">
        <f t="shared" si="77"/>
        <v/>
      </c>
      <c r="BO344" s="73" t="str">
        <f t="shared" si="78"/>
        <v/>
      </c>
      <c r="BP344" s="73" t="str">
        <f t="shared" si="79"/>
        <v/>
      </c>
      <c r="BQ344" s="73" t="str">
        <f t="shared" si="80"/>
        <v/>
      </c>
      <c r="BT344" s="73" t="str">
        <f t="shared" si="81"/>
        <v/>
      </c>
      <c r="CX344" s="42" t="str">
        <f t="shared" si="84"/>
        <v/>
      </c>
    </row>
    <row r="345" spans="1:102" ht="20.100000000000001" customHeight="1" x14ac:dyDescent="0.3">
      <c r="A345" s="90">
        <f>ROW()</f>
        <v>345</v>
      </c>
      <c r="B345" s="139" t="str">
        <f t="shared" si="82"/>
        <v/>
      </c>
      <c r="C345" s="139" t="str">
        <f t="shared" si="71"/>
        <v/>
      </c>
      <c r="D345" s="139" t="str">
        <f>IF(C345="","",COUNTIFS(C$11:C345,"&gt;0"))</f>
        <v/>
      </c>
      <c r="E345" s="57"/>
      <c r="F345" s="58"/>
      <c r="G345" s="58"/>
      <c r="H345" s="57"/>
      <c r="I345" s="180"/>
      <c r="J345" s="68"/>
      <c r="K345" s="277"/>
      <c r="L345" s="275">
        <v>0</v>
      </c>
      <c r="M345" s="183" t="str">
        <f>IFERROR(VLOOKUP(J345,Lists!J$4:K$723,2,FALSE),"")</f>
        <v/>
      </c>
      <c r="N345" s="70" t="str">
        <f>IFERROR(VLOOKUP(J345,Lists!J$4:L$723,3,FALSE),"")</f>
        <v/>
      </c>
      <c r="O345" s="71" t="str">
        <f t="shared" si="83"/>
        <v/>
      </c>
      <c r="P345" s="66"/>
      <c r="Q345" s="181"/>
      <c r="R345" s="94"/>
      <c r="S345" s="102"/>
      <c r="T345" s="103"/>
      <c r="U345" s="94"/>
      <c r="V345" s="104"/>
      <c r="W345" s="114"/>
      <c r="X345" s="85" t="str">
        <f>IFERROR(VLOOKUP(I345,Lists!A$4:B$11,2,FALSE),"")</f>
        <v/>
      </c>
      <c r="Y345" s="85" t="str">
        <f>IFERROR(VLOOKUP(#REF!,Lists!A$12:B$45,2,FALSE),"")</f>
        <v/>
      </c>
      <c r="Z345" s="90" t="str">
        <f t="shared" si="72"/>
        <v/>
      </c>
      <c r="AA345" s="100" t="str">
        <f t="shared" si="73"/>
        <v/>
      </c>
      <c r="AB345" s="100" t="str">
        <f>IF(L345&lt;&gt;0,IF(R345="Yes",IF(#REF!="","P",""),""),"")</f>
        <v/>
      </c>
      <c r="AC345" s="100" t="str">
        <f t="shared" si="74"/>
        <v/>
      </c>
      <c r="AD345" s="100" t="str">
        <f t="shared" si="75"/>
        <v/>
      </c>
      <c r="AE345" s="100" t="str">
        <f t="shared" si="76"/>
        <v/>
      </c>
      <c r="BN345" s="73" t="str">
        <f t="shared" si="77"/>
        <v/>
      </c>
      <c r="BO345" s="73" t="str">
        <f t="shared" si="78"/>
        <v/>
      </c>
      <c r="BP345" s="73" t="str">
        <f t="shared" si="79"/>
        <v/>
      </c>
      <c r="BQ345" s="73" t="str">
        <f t="shared" si="80"/>
        <v/>
      </c>
      <c r="BT345" s="73" t="str">
        <f t="shared" si="81"/>
        <v/>
      </c>
      <c r="CX345" s="42" t="str">
        <f t="shared" si="84"/>
        <v/>
      </c>
    </row>
    <row r="346" spans="1:102" ht="20.100000000000001" customHeight="1" x14ac:dyDescent="0.3">
      <c r="A346" s="90">
        <f>ROW()</f>
        <v>346</v>
      </c>
      <c r="B346" s="139" t="str">
        <f t="shared" si="82"/>
        <v/>
      </c>
      <c r="C346" s="139" t="str">
        <f t="shared" si="71"/>
        <v/>
      </c>
      <c r="D346" s="139" t="str">
        <f>IF(C346="","",COUNTIFS(C$11:C346,"&gt;0"))</f>
        <v/>
      </c>
      <c r="E346" s="57"/>
      <c r="F346" s="58"/>
      <c r="G346" s="58"/>
      <c r="H346" s="57"/>
      <c r="I346" s="180"/>
      <c r="J346" s="68"/>
      <c r="K346" s="277"/>
      <c r="L346" s="275">
        <v>0</v>
      </c>
      <c r="M346" s="183" t="str">
        <f>IFERROR(VLOOKUP(J346,Lists!J$4:K$723,2,FALSE),"")</f>
        <v/>
      </c>
      <c r="N346" s="70" t="str">
        <f>IFERROR(VLOOKUP(J346,Lists!J$4:L$723,3,FALSE),"")</f>
        <v/>
      </c>
      <c r="O346" s="71" t="str">
        <f t="shared" si="83"/>
        <v/>
      </c>
      <c r="P346" s="66"/>
      <c r="Q346" s="181"/>
      <c r="R346" s="94"/>
      <c r="S346" s="102"/>
      <c r="T346" s="103"/>
      <c r="U346" s="94"/>
      <c r="V346" s="104"/>
      <c r="W346" s="114"/>
      <c r="X346" s="85" t="str">
        <f>IFERROR(VLOOKUP(I346,Lists!A$4:B$11,2,FALSE),"")</f>
        <v/>
      </c>
      <c r="Y346" s="85" t="str">
        <f>IFERROR(VLOOKUP(#REF!,Lists!A$12:B$45,2,FALSE),"")</f>
        <v/>
      </c>
      <c r="Z346" s="90" t="str">
        <f t="shared" si="72"/>
        <v/>
      </c>
      <c r="AA346" s="100" t="str">
        <f t="shared" si="73"/>
        <v/>
      </c>
      <c r="AB346" s="100" t="str">
        <f>IF(L346&lt;&gt;0,IF(R346="Yes",IF(#REF!="","P",""),""),"")</f>
        <v/>
      </c>
      <c r="AC346" s="100" t="str">
        <f t="shared" si="74"/>
        <v/>
      </c>
      <c r="AD346" s="100" t="str">
        <f t="shared" si="75"/>
        <v/>
      </c>
      <c r="AE346" s="100" t="str">
        <f t="shared" si="76"/>
        <v/>
      </c>
      <c r="BN346" s="73" t="str">
        <f t="shared" si="77"/>
        <v/>
      </c>
      <c r="BO346" s="73" t="str">
        <f t="shared" si="78"/>
        <v/>
      </c>
      <c r="BP346" s="73" t="str">
        <f t="shared" si="79"/>
        <v/>
      </c>
      <c r="BQ346" s="73" t="str">
        <f t="shared" si="80"/>
        <v/>
      </c>
      <c r="BT346" s="73" t="str">
        <f t="shared" si="81"/>
        <v/>
      </c>
      <c r="CX346" s="42" t="str">
        <f t="shared" si="84"/>
        <v/>
      </c>
    </row>
    <row r="347" spans="1:102" ht="20.100000000000001" customHeight="1" x14ac:dyDescent="0.3">
      <c r="A347" s="90">
        <f>ROW()</f>
        <v>347</v>
      </c>
      <c r="B347" s="139" t="str">
        <f t="shared" si="82"/>
        <v/>
      </c>
      <c r="C347" s="139" t="str">
        <f t="shared" si="71"/>
        <v/>
      </c>
      <c r="D347" s="139" t="str">
        <f>IF(C347="","",COUNTIFS(C$11:C347,"&gt;0"))</f>
        <v/>
      </c>
      <c r="E347" s="57"/>
      <c r="F347" s="58"/>
      <c r="G347" s="58"/>
      <c r="H347" s="57"/>
      <c r="I347" s="180"/>
      <c r="J347" s="68"/>
      <c r="K347" s="277"/>
      <c r="L347" s="275">
        <v>0</v>
      </c>
      <c r="M347" s="183" t="str">
        <f>IFERROR(VLOOKUP(J347,Lists!J$4:K$723,2,FALSE),"")</f>
        <v/>
      </c>
      <c r="N347" s="70" t="str">
        <f>IFERROR(VLOOKUP(J347,Lists!J$4:L$723,3,FALSE),"")</f>
        <v/>
      </c>
      <c r="O347" s="71" t="str">
        <f t="shared" si="83"/>
        <v/>
      </c>
      <c r="P347" s="66"/>
      <c r="Q347" s="181"/>
      <c r="R347" s="94"/>
      <c r="S347" s="102"/>
      <c r="T347" s="103"/>
      <c r="U347" s="94"/>
      <c r="V347" s="104"/>
      <c r="W347" s="114"/>
      <c r="X347" s="85" t="str">
        <f>IFERROR(VLOOKUP(I347,Lists!A$4:B$11,2,FALSE),"")</f>
        <v/>
      </c>
      <c r="Y347" s="85" t="str">
        <f>IFERROR(VLOOKUP(#REF!,Lists!A$12:B$45,2,FALSE),"")</f>
        <v/>
      </c>
      <c r="Z347" s="90" t="str">
        <f t="shared" si="72"/>
        <v/>
      </c>
      <c r="AA347" s="100" t="str">
        <f t="shared" si="73"/>
        <v/>
      </c>
      <c r="AB347" s="100" t="str">
        <f>IF(L347&lt;&gt;0,IF(R347="Yes",IF(#REF!="","P",""),""),"")</f>
        <v/>
      </c>
      <c r="AC347" s="100" t="str">
        <f t="shared" si="74"/>
        <v/>
      </c>
      <c r="AD347" s="100" t="str">
        <f t="shared" si="75"/>
        <v/>
      </c>
      <c r="AE347" s="100" t="str">
        <f t="shared" si="76"/>
        <v/>
      </c>
      <c r="BN347" s="73" t="str">
        <f t="shared" si="77"/>
        <v/>
      </c>
      <c r="BO347" s="73" t="str">
        <f t="shared" si="78"/>
        <v/>
      </c>
      <c r="BP347" s="73" t="str">
        <f t="shared" si="79"/>
        <v/>
      </c>
      <c r="BQ347" s="73" t="str">
        <f t="shared" si="80"/>
        <v/>
      </c>
      <c r="BT347" s="73" t="str">
        <f t="shared" si="81"/>
        <v/>
      </c>
      <c r="CX347" s="42" t="str">
        <f t="shared" si="84"/>
        <v/>
      </c>
    </row>
    <row r="348" spans="1:102" ht="20.100000000000001" customHeight="1" x14ac:dyDescent="0.3">
      <c r="A348" s="90">
        <f>ROW()</f>
        <v>348</v>
      </c>
      <c r="B348" s="139" t="str">
        <f t="shared" si="82"/>
        <v/>
      </c>
      <c r="C348" s="139" t="str">
        <f t="shared" si="71"/>
        <v/>
      </c>
      <c r="D348" s="139" t="str">
        <f>IF(C348="","",COUNTIFS(C$11:C348,"&gt;0"))</f>
        <v/>
      </c>
      <c r="E348" s="57"/>
      <c r="F348" s="58"/>
      <c r="G348" s="58"/>
      <c r="H348" s="57"/>
      <c r="I348" s="180"/>
      <c r="J348" s="68"/>
      <c r="K348" s="277"/>
      <c r="L348" s="275">
        <v>0</v>
      </c>
      <c r="M348" s="183" t="str">
        <f>IFERROR(VLOOKUP(J348,Lists!J$4:K$723,2,FALSE),"")</f>
        <v/>
      </c>
      <c r="N348" s="70" t="str">
        <f>IFERROR(VLOOKUP(J348,Lists!J$4:L$723,3,FALSE),"")</f>
        <v/>
      </c>
      <c r="O348" s="71" t="str">
        <f t="shared" si="83"/>
        <v/>
      </c>
      <c r="P348" s="66"/>
      <c r="Q348" s="181"/>
      <c r="R348" s="94"/>
      <c r="S348" s="102"/>
      <c r="T348" s="103"/>
      <c r="U348" s="94"/>
      <c r="V348" s="104"/>
      <c r="W348" s="114"/>
      <c r="X348" s="85" t="str">
        <f>IFERROR(VLOOKUP(I348,Lists!A$4:B$11,2,FALSE),"")</f>
        <v/>
      </c>
      <c r="Y348" s="85" t="str">
        <f>IFERROR(VLOOKUP(#REF!,Lists!A$12:B$45,2,FALSE),"")</f>
        <v/>
      </c>
      <c r="Z348" s="90" t="str">
        <f t="shared" si="72"/>
        <v/>
      </c>
      <c r="AA348" s="100" t="str">
        <f t="shared" si="73"/>
        <v/>
      </c>
      <c r="AB348" s="100" t="str">
        <f>IF(L348&lt;&gt;0,IF(R348="Yes",IF(#REF!="","P",""),""),"")</f>
        <v/>
      </c>
      <c r="AC348" s="100" t="str">
        <f t="shared" si="74"/>
        <v/>
      </c>
      <c r="AD348" s="100" t="str">
        <f t="shared" si="75"/>
        <v/>
      </c>
      <c r="AE348" s="100" t="str">
        <f t="shared" si="76"/>
        <v/>
      </c>
      <c r="BN348" s="73" t="str">
        <f t="shared" si="77"/>
        <v/>
      </c>
      <c r="BO348" s="73" t="str">
        <f t="shared" si="78"/>
        <v/>
      </c>
      <c r="BP348" s="73" t="str">
        <f t="shared" si="79"/>
        <v/>
      </c>
      <c r="BQ348" s="73" t="str">
        <f t="shared" si="80"/>
        <v/>
      </c>
      <c r="BT348" s="73" t="str">
        <f t="shared" si="81"/>
        <v/>
      </c>
      <c r="CX348" s="42" t="str">
        <f t="shared" si="84"/>
        <v/>
      </c>
    </row>
    <row r="349" spans="1:102" ht="20.100000000000001" customHeight="1" x14ac:dyDescent="0.3">
      <c r="A349" s="90">
        <f>ROW()</f>
        <v>349</v>
      </c>
      <c r="B349" s="139" t="str">
        <f t="shared" si="82"/>
        <v/>
      </c>
      <c r="C349" s="139" t="str">
        <f t="shared" si="71"/>
        <v/>
      </c>
      <c r="D349" s="139" t="str">
        <f>IF(C349="","",COUNTIFS(C$11:C349,"&gt;0"))</f>
        <v/>
      </c>
      <c r="E349" s="57"/>
      <c r="F349" s="58"/>
      <c r="G349" s="58"/>
      <c r="H349" s="57"/>
      <c r="I349" s="180"/>
      <c r="J349" s="68"/>
      <c r="K349" s="277"/>
      <c r="L349" s="275">
        <v>0</v>
      </c>
      <c r="M349" s="183" t="str">
        <f>IFERROR(VLOOKUP(J349,Lists!J$4:K$723,2,FALSE),"")</f>
        <v/>
      </c>
      <c r="N349" s="70" t="str">
        <f>IFERROR(VLOOKUP(J349,Lists!J$4:L$723,3,FALSE),"")</f>
        <v/>
      </c>
      <c r="O349" s="71" t="str">
        <f t="shared" si="83"/>
        <v/>
      </c>
      <c r="P349" s="66"/>
      <c r="Q349" s="181"/>
      <c r="R349" s="94"/>
      <c r="S349" s="102"/>
      <c r="T349" s="103"/>
      <c r="U349" s="94"/>
      <c r="V349" s="104"/>
      <c r="W349" s="114"/>
      <c r="X349" s="85" t="str">
        <f>IFERROR(VLOOKUP(I349,Lists!A$4:B$11,2,FALSE),"")</f>
        <v/>
      </c>
      <c r="Y349" s="85" t="str">
        <f>IFERROR(VLOOKUP(#REF!,Lists!A$12:B$45,2,FALSE),"")</f>
        <v/>
      </c>
      <c r="Z349" s="90" t="str">
        <f t="shared" si="72"/>
        <v/>
      </c>
      <c r="AA349" s="100" t="str">
        <f t="shared" si="73"/>
        <v/>
      </c>
      <c r="AB349" s="100" t="str">
        <f>IF(L349&lt;&gt;0,IF(R349="Yes",IF(#REF!="","P",""),""),"")</f>
        <v/>
      </c>
      <c r="AC349" s="100" t="str">
        <f t="shared" si="74"/>
        <v/>
      </c>
      <c r="AD349" s="100" t="str">
        <f t="shared" si="75"/>
        <v/>
      </c>
      <c r="AE349" s="100" t="str">
        <f t="shared" si="76"/>
        <v/>
      </c>
      <c r="BN349" s="73" t="str">
        <f t="shared" si="77"/>
        <v/>
      </c>
      <c r="BO349" s="73" t="str">
        <f t="shared" si="78"/>
        <v/>
      </c>
      <c r="BP349" s="73" t="str">
        <f t="shared" si="79"/>
        <v/>
      </c>
      <c r="BQ349" s="73" t="str">
        <f t="shared" si="80"/>
        <v/>
      </c>
      <c r="BT349" s="73" t="str">
        <f t="shared" si="81"/>
        <v/>
      </c>
      <c r="CX349" s="42" t="str">
        <f t="shared" si="84"/>
        <v/>
      </c>
    </row>
    <row r="350" spans="1:102" ht="20.100000000000001" customHeight="1" x14ac:dyDescent="0.3">
      <c r="A350" s="90">
        <f>ROW()</f>
        <v>350</v>
      </c>
      <c r="B350" s="139" t="str">
        <f t="shared" si="82"/>
        <v/>
      </c>
      <c r="C350" s="139" t="str">
        <f t="shared" si="71"/>
        <v/>
      </c>
      <c r="D350" s="139" t="str">
        <f>IF(C350="","",COUNTIFS(C$11:C350,"&gt;0"))</f>
        <v/>
      </c>
      <c r="E350" s="57"/>
      <c r="F350" s="58"/>
      <c r="G350" s="58"/>
      <c r="H350" s="57"/>
      <c r="I350" s="180"/>
      <c r="J350" s="68"/>
      <c r="K350" s="277"/>
      <c r="L350" s="275">
        <v>0</v>
      </c>
      <c r="M350" s="183" t="str">
        <f>IFERROR(VLOOKUP(J350,Lists!J$4:K$723,2,FALSE),"")</f>
        <v/>
      </c>
      <c r="N350" s="70" t="str">
        <f>IFERROR(VLOOKUP(J350,Lists!J$4:L$723,3,FALSE),"")</f>
        <v/>
      </c>
      <c r="O350" s="71" t="str">
        <f t="shared" si="83"/>
        <v/>
      </c>
      <c r="P350" s="66"/>
      <c r="Q350" s="181"/>
      <c r="R350" s="94"/>
      <c r="S350" s="102"/>
      <c r="T350" s="103"/>
      <c r="U350" s="94"/>
      <c r="V350" s="104"/>
      <c r="W350" s="114"/>
      <c r="X350" s="85" t="str">
        <f>IFERROR(VLOOKUP(I350,Lists!A$4:B$11,2,FALSE),"")</f>
        <v/>
      </c>
      <c r="Y350" s="85" t="str">
        <f>IFERROR(VLOOKUP(#REF!,Lists!A$12:B$45,2,FALSE),"")</f>
        <v/>
      </c>
      <c r="Z350" s="90" t="str">
        <f t="shared" si="72"/>
        <v/>
      </c>
      <c r="AA350" s="100" t="str">
        <f t="shared" si="73"/>
        <v/>
      </c>
      <c r="AB350" s="100" t="str">
        <f>IF(L350&lt;&gt;0,IF(R350="Yes",IF(#REF!="","P",""),""),"")</f>
        <v/>
      </c>
      <c r="AC350" s="100" t="str">
        <f t="shared" si="74"/>
        <v/>
      </c>
      <c r="AD350" s="100" t="str">
        <f t="shared" si="75"/>
        <v/>
      </c>
      <c r="AE350" s="100" t="str">
        <f t="shared" si="76"/>
        <v/>
      </c>
      <c r="BN350" s="73" t="str">
        <f t="shared" si="77"/>
        <v/>
      </c>
      <c r="BO350" s="73" t="str">
        <f t="shared" si="78"/>
        <v/>
      </c>
      <c r="BP350" s="73" t="str">
        <f t="shared" si="79"/>
        <v/>
      </c>
      <c r="BQ350" s="73" t="str">
        <f t="shared" si="80"/>
        <v/>
      </c>
      <c r="BT350" s="73" t="str">
        <f t="shared" si="81"/>
        <v/>
      </c>
      <c r="CX350" s="42" t="str">
        <f t="shared" si="84"/>
        <v/>
      </c>
    </row>
    <row r="351" spans="1:102" ht="20.100000000000001" customHeight="1" x14ac:dyDescent="0.3">
      <c r="A351" s="90">
        <f>ROW()</f>
        <v>351</v>
      </c>
      <c r="B351" s="139" t="str">
        <f t="shared" si="82"/>
        <v/>
      </c>
      <c r="C351" s="139" t="str">
        <f t="shared" si="71"/>
        <v/>
      </c>
      <c r="D351" s="139" t="str">
        <f>IF(C351="","",COUNTIFS(C$11:C351,"&gt;0"))</f>
        <v/>
      </c>
      <c r="E351" s="57"/>
      <c r="F351" s="58"/>
      <c r="G351" s="58"/>
      <c r="H351" s="57"/>
      <c r="I351" s="180"/>
      <c r="J351" s="68"/>
      <c r="K351" s="277"/>
      <c r="L351" s="275">
        <v>0</v>
      </c>
      <c r="M351" s="183" t="str">
        <f>IFERROR(VLOOKUP(J351,Lists!J$4:K$723,2,FALSE),"")</f>
        <v/>
      </c>
      <c r="N351" s="70" t="str">
        <f>IFERROR(VLOOKUP(J351,Lists!J$4:L$723,3,FALSE),"")</f>
        <v/>
      </c>
      <c r="O351" s="71" t="str">
        <f t="shared" si="83"/>
        <v/>
      </c>
      <c r="P351" s="66"/>
      <c r="Q351" s="181"/>
      <c r="R351" s="94"/>
      <c r="S351" s="102"/>
      <c r="T351" s="103"/>
      <c r="U351" s="94"/>
      <c r="V351" s="104"/>
      <c r="W351" s="114"/>
      <c r="X351" s="85" t="str">
        <f>IFERROR(VLOOKUP(I351,Lists!A$4:B$11,2,FALSE),"")</f>
        <v/>
      </c>
      <c r="Y351" s="85" t="str">
        <f>IFERROR(VLOOKUP(#REF!,Lists!A$12:B$45,2,FALSE),"")</f>
        <v/>
      </c>
      <c r="Z351" s="90" t="str">
        <f t="shared" si="72"/>
        <v/>
      </c>
      <c r="AA351" s="100" t="str">
        <f t="shared" si="73"/>
        <v/>
      </c>
      <c r="AB351" s="100" t="str">
        <f>IF(L351&lt;&gt;0,IF(R351="Yes",IF(#REF!="","P",""),""),"")</f>
        <v/>
      </c>
      <c r="AC351" s="100" t="str">
        <f t="shared" si="74"/>
        <v/>
      </c>
      <c r="AD351" s="100" t="str">
        <f t="shared" si="75"/>
        <v/>
      </c>
      <c r="AE351" s="100" t="str">
        <f t="shared" si="76"/>
        <v/>
      </c>
      <c r="BN351" s="73" t="str">
        <f t="shared" si="77"/>
        <v/>
      </c>
      <c r="BO351" s="73" t="str">
        <f t="shared" si="78"/>
        <v/>
      </c>
      <c r="BP351" s="73" t="str">
        <f t="shared" si="79"/>
        <v/>
      </c>
      <c r="BQ351" s="73" t="str">
        <f t="shared" si="80"/>
        <v/>
      </c>
      <c r="BT351" s="73" t="str">
        <f t="shared" si="81"/>
        <v/>
      </c>
      <c r="CX351" s="42" t="str">
        <f t="shared" si="84"/>
        <v/>
      </c>
    </row>
    <row r="352" spans="1:102" ht="20.100000000000001" customHeight="1" x14ac:dyDescent="0.3">
      <c r="A352" s="90">
        <f>ROW()</f>
        <v>352</v>
      </c>
      <c r="B352" s="139" t="str">
        <f t="shared" si="82"/>
        <v/>
      </c>
      <c r="C352" s="139" t="str">
        <f t="shared" si="71"/>
        <v/>
      </c>
      <c r="D352" s="139" t="str">
        <f>IF(C352="","",COUNTIFS(C$11:C352,"&gt;0"))</f>
        <v/>
      </c>
      <c r="E352" s="57"/>
      <c r="F352" s="58"/>
      <c r="G352" s="58"/>
      <c r="H352" s="57"/>
      <c r="I352" s="180"/>
      <c r="J352" s="68"/>
      <c r="K352" s="277"/>
      <c r="L352" s="275">
        <v>0</v>
      </c>
      <c r="M352" s="183" t="str">
        <f>IFERROR(VLOOKUP(J352,Lists!J$4:K$723,2,FALSE),"")</f>
        <v/>
      </c>
      <c r="N352" s="70" t="str">
        <f>IFERROR(VLOOKUP(J352,Lists!J$4:L$723,3,FALSE),"")</f>
        <v/>
      </c>
      <c r="O352" s="71" t="str">
        <f t="shared" si="83"/>
        <v/>
      </c>
      <c r="P352" s="66"/>
      <c r="Q352" s="181"/>
      <c r="R352" s="94"/>
      <c r="S352" s="102"/>
      <c r="T352" s="103"/>
      <c r="U352" s="94"/>
      <c r="V352" s="104"/>
      <c r="W352" s="114"/>
      <c r="X352" s="85" t="str">
        <f>IFERROR(VLOOKUP(I352,Lists!A$4:B$11,2,FALSE),"")</f>
        <v/>
      </c>
      <c r="Y352" s="85" t="str">
        <f>IFERROR(VLOOKUP(#REF!,Lists!A$12:B$45,2,FALSE),"")</f>
        <v/>
      </c>
      <c r="Z352" s="90" t="str">
        <f t="shared" si="72"/>
        <v/>
      </c>
      <c r="AA352" s="100" t="str">
        <f t="shared" si="73"/>
        <v/>
      </c>
      <c r="AB352" s="100" t="str">
        <f>IF(L352&lt;&gt;0,IF(R352="Yes",IF(#REF!="","P",""),""),"")</f>
        <v/>
      </c>
      <c r="AC352" s="100" t="str">
        <f t="shared" si="74"/>
        <v/>
      </c>
      <c r="AD352" s="100" t="str">
        <f t="shared" si="75"/>
        <v/>
      </c>
      <c r="AE352" s="100" t="str">
        <f t="shared" si="76"/>
        <v/>
      </c>
      <c r="BN352" s="73" t="str">
        <f t="shared" si="77"/>
        <v/>
      </c>
      <c r="BO352" s="73" t="str">
        <f t="shared" si="78"/>
        <v/>
      </c>
      <c r="BP352" s="73" t="str">
        <f t="shared" si="79"/>
        <v/>
      </c>
      <c r="BQ352" s="73" t="str">
        <f t="shared" si="80"/>
        <v/>
      </c>
      <c r="BT352" s="73" t="str">
        <f t="shared" si="81"/>
        <v/>
      </c>
      <c r="CX352" s="42" t="str">
        <f t="shared" si="84"/>
        <v/>
      </c>
    </row>
    <row r="353" spans="1:102" ht="20.100000000000001" customHeight="1" x14ac:dyDescent="0.3">
      <c r="A353" s="90">
        <f>ROW()</f>
        <v>353</v>
      </c>
      <c r="B353" s="139" t="str">
        <f t="shared" si="82"/>
        <v/>
      </c>
      <c r="C353" s="139" t="str">
        <f t="shared" si="71"/>
        <v/>
      </c>
      <c r="D353" s="139" t="str">
        <f>IF(C353="","",COUNTIFS(C$11:C353,"&gt;0"))</f>
        <v/>
      </c>
      <c r="E353" s="57"/>
      <c r="F353" s="58"/>
      <c r="G353" s="58"/>
      <c r="H353" s="57"/>
      <c r="I353" s="180"/>
      <c r="J353" s="68"/>
      <c r="K353" s="277"/>
      <c r="L353" s="275">
        <v>0</v>
      </c>
      <c r="M353" s="183" t="str">
        <f>IFERROR(VLOOKUP(J353,Lists!J$4:K$723,2,FALSE),"")</f>
        <v/>
      </c>
      <c r="N353" s="70" t="str">
        <f>IFERROR(VLOOKUP(J353,Lists!J$4:L$723,3,FALSE),"")</f>
        <v/>
      </c>
      <c r="O353" s="71" t="str">
        <f t="shared" si="83"/>
        <v/>
      </c>
      <c r="P353" s="66"/>
      <c r="Q353" s="181"/>
      <c r="R353" s="94"/>
      <c r="S353" s="102"/>
      <c r="T353" s="103"/>
      <c r="U353" s="94"/>
      <c r="V353" s="104"/>
      <c r="W353" s="114"/>
      <c r="X353" s="85" t="str">
        <f>IFERROR(VLOOKUP(I353,Lists!A$4:B$11,2,FALSE),"")</f>
        <v/>
      </c>
      <c r="Y353" s="85" t="str">
        <f>IFERROR(VLOOKUP(#REF!,Lists!A$12:B$45,2,FALSE),"")</f>
        <v/>
      </c>
      <c r="Z353" s="90" t="str">
        <f t="shared" si="72"/>
        <v/>
      </c>
      <c r="AA353" s="100" t="str">
        <f t="shared" si="73"/>
        <v/>
      </c>
      <c r="AB353" s="100" t="str">
        <f>IF(L353&lt;&gt;0,IF(R353="Yes",IF(#REF!="","P",""),""),"")</f>
        <v/>
      </c>
      <c r="AC353" s="100" t="str">
        <f t="shared" si="74"/>
        <v/>
      </c>
      <c r="AD353" s="100" t="str">
        <f t="shared" si="75"/>
        <v/>
      </c>
      <c r="AE353" s="100" t="str">
        <f t="shared" si="76"/>
        <v/>
      </c>
      <c r="BN353" s="73" t="str">
        <f t="shared" si="77"/>
        <v/>
      </c>
      <c r="BO353" s="73" t="str">
        <f t="shared" si="78"/>
        <v/>
      </c>
      <c r="BP353" s="73" t="str">
        <f t="shared" si="79"/>
        <v/>
      </c>
      <c r="BQ353" s="73" t="str">
        <f t="shared" si="80"/>
        <v/>
      </c>
      <c r="BT353" s="73" t="str">
        <f t="shared" si="81"/>
        <v/>
      </c>
      <c r="CX353" s="42" t="str">
        <f t="shared" si="84"/>
        <v/>
      </c>
    </row>
    <row r="354" spans="1:102" ht="20.100000000000001" customHeight="1" x14ac:dyDescent="0.3">
      <c r="A354" s="90">
        <f>ROW()</f>
        <v>354</v>
      </c>
      <c r="B354" s="139" t="str">
        <f t="shared" si="82"/>
        <v/>
      </c>
      <c r="C354" s="139" t="str">
        <f t="shared" si="71"/>
        <v/>
      </c>
      <c r="D354" s="139" t="str">
        <f>IF(C354="","",COUNTIFS(C$11:C354,"&gt;0"))</f>
        <v/>
      </c>
      <c r="E354" s="57"/>
      <c r="F354" s="58"/>
      <c r="G354" s="58"/>
      <c r="H354" s="57"/>
      <c r="I354" s="180"/>
      <c r="J354" s="68"/>
      <c r="K354" s="277"/>
      <c r="L354" s="275">
        <v>0</v>
      </c>
      <c r="M354" s="183" t="str">
        <f>IFERROR(VLOOKUP(J354,Lists!J$4:K$723,2,FALSE),"")</f>
        <v/>
      </c>
      <c r="N354" s="70" t="str">
        <f>IFERROR(VLOOKUP(J354,Lists!J$4:L$723,3,FALSE),"")</f>
        <v/>
      </c>
      <c r="O354" s="71" t="str">
        <f t="shared" si="83"/>
        <v/>
      </c>
      <c r="P354" s="66"/>
      <c r="Q354" s="181"/>
      <c r="R354" s="94"/>
      <c r="S354" s="102"/>
      <c r="T354" s="103"/>
      <c r="U354" s="94"/>
      <c r="V354" s="104"/>
      <c r="W354" s="114"/>
      <c r="X354" s="85" t="str">
        <f>IFERROR(VLOOKUP(I354,Lists!A$4:B$11,2,FALSE),"")</f>
        <v/>
      </c>
      <c r="Y354" s="85" t="str">
        <f>IFERROR(VLOOKUP(#REF!,Lists!A$12:B$45,2,FALSE),"")</f>
        <v/>
      </c>
      <c r="Z354" s="90" t="str">
        <f t="shared" si="72"/>
        <v/>
      </c>
      <c r="AA354" s="100" t="str">
        <f t="shared" si="73"/>
        <v/>
      </c>
      <c r="AB354" s="100" t="str">
        <f>IF(L354&lt;&gt;0,IF(R354="Yes",IF(#REF!="","P",""),""),"")</f>
        <v/>
      </c>
      <c r="AC354" s="100" t="str">
        <f t="shared" si="74"/>
        <v/>
      </c>
      <c r="AD354" s="100" t="str">
        <f t="shared" si="75"/>
        <v/>
      </c>
      <c r="AE354" s="100" t="str">
        <f t="shared" si="76"/>
        <v/>
      </c>
      <c r="BN354" s="73" t="str">
        <f t="shared" si="77"/>
        <v/>
      </c>
      <c r="BO354" s="73" t="str">
        <f t="shared" si="78"/>
        <v/>
      </c>
      <c r="BP354" s="73" t="str">
        <f t="shared" si="79"/>
        <v/>
      </c>
      <c r="BQ354" s="73" t="str">
        <f t="shared" si="80"/>
        <v/>
      </c>
      <c r="BT354" s="73" t="str">
        <f t="shared" si="81"/>
        <v/>
      </c>
      <c r="CX354" s="42" t="str">
        <f t="shared" si="84"/>
        <v/>
      </c>
    </row>
    <row r="355" spans="1:102" ht="20.100000000000001" customHeight="1" x14ac:dyDescent="0.3">
      <c r="A355" s="90">
        <f>ROW()</f>
        <v>355</v>
      </c>
      <c r="B355" s="139" t="str">
        <f t="shared" si="82"/>
        <v/>
      </c>
      <c r="C355" s="139" t="str">
        <f t="shared" si="71"/>
        <v/>
      </c>
      <c r="D355" s="139" t="str">
        <f>IF(C355="","",COUNTIFS(C$11:C355,"&gt;0"))</f>
        <v/>
      </c>
      <c r="E355" s="57"/>
      <c r="F355" s="58"/>
      <c r="G355" s="58"/>
      <c r="H355" s="57"/>
      <c r="I355" s="180"/>
      <c r="J355" s="68"/>
      <c r="K355" s="277"/>
      <c r="L355" s="275">
        <v>0</v>
      </c>
      <c r="M355" s="183" t="str">
        <f>IFERROR(VLOOKUP(J355,Lists!J$4:K$723,2,FALSE),"")</f>
        <v/>
      </c>
      <c r="N355" s="70" t="str">
        <f>IFERROR(VLOOKUP(J355,Lists!J$4:L$723,3,FALSE),"")</f>
        <v/>
      </c>
      <c r="O355" s="71" t="str">
        <f t="shared" si="83"/>
        <v/>
      </c>
      <c r="P355" s="66"/>
      <c r="Q355" s="181"/>
      <c r="R355" s="94"/>
      <c r="S355" s="102"/>
      <c r="T355" s="103"/>
      <c r="U355" s="94"/>
      <c r="V355" s="104"/>
      <c r="W355" s="114"/>
      <c r="X355" s="85" t="str">
        <f>IFERROR(VLOOKUP(I355,Lists!A$4:B$11,2,FALSE),"")</f>
        <v/>
      </c>
      <c r="Y355" s="85" t="str">
        <f>IFERROR(VLOOKUP(#REF!,Lists!A$12:B$45,2,FALSE),"")</f>
        <v/>
      </c>
      <c r="Z355" s="90" t="str">
        <f t="shared" si="72"/>
        <v/>
      </c>
      <c r="AA355" s="100" t="str">
        <f t="shared" si="73"/>
        <v/>
      </c>
      <c r="AB355" s="100" t="str">
        <f>IF(L355&lt;&gt;0,IF(R355="Yes",IF(#REF!="","P",""),""),"")</f>
        <v/>
      </c>
      <c r="AC355" s="100" t="str">
        <f t="shared" si="74"/>
        <v/>
      </c>
      <c r="AD355" s="100" t="str">
        <f t="shared" si="75"/>
        <v/>
      </c>
      <c r="AE355" s="100" t="str">
        <f t="shared" si="76"/>
        <v/>
      </c>
      <c r="BN355" s="73" t="str">
        <f t="shared" si="77"/>
        <v/>
      </c>
      <c r="BO355" s="73" t="str">
        <f t="shared" si="78"/>
        <v/>
      </c>
      <c r="BP355" s="73" t="str">
        <f t="shared" si="79"/>
        <v/>
      </c>
      <c r="BQ355" s="73" t="str">
        <f t="shared" si="80"/>
        <v/>
      </c>
      <c r="BT355" s="73" t="str">
        <f t="shared" si="81"/>
        <v/>
      </c>
      <c r="CX355" s="42" t="str">
        <f t="shared" si="84"/>
        <v/>
      </c>
    </row>
    <row r="356" spans="1:102" ht="20.100000000000001" customHeight="1" x14ac:dyDescent="0.3">
      <c r="A356" s="90">
        <f>ROW()</f>
        <v>356</v>
      </c>
      <c r="B356" s="139" t="str">
        <f t="shared" si="82"/>
        <v/>
      </c>
      <c r="C356" s="139" t="str">
        <f t="shared" si="71"/>
        <v/>
      </c>
      <c r="D356" s="139" t="str">
        <f>IF(C356="","",COUNTIFS(C$11:C356,"&gt;0"))</f>
        <v/>
      </c>
      <c r="E356" s="57"/>
      <c r="F356" s="58"/>
      <c r="G356" s="58"/>
      <c r="H356" s="57"/>
      <c r="I356" s="180"/>
      <c r="J356" s="68"/>
      <c r="K356" s="277"/>
      <c r="L356" s="275">
        <v>0</v>
      </c>
      <c r="M356" s="183" t="str">
        <f>IFERROR(VLOOKUP(J356,Lists!J$4:K$723,2,FALSE),"")</f>
        <v/>
      </c>
      <c r="N356" s="70" t="str">
        <f>IFERROR(VLOOKUP(J356,Lists!J$4:L$723,3,FALSE),"")</f>
        <v/>
      </c>
      <c r="O356" s="71" t="str">
        <f t="shared" si="83"/>
        <v/>
      </c>
      <c r="P356" s="66"/>
      <c r="Q356" s="181"/>
      <c r="R356" s="94"/>
      <c r="S356" s="102"/>
      <c r="T356" s="103"/>
      <c r="U356" s="94"/>
      <c r="V356" s="104"/>
      <c r="W356" s="114"/>
      <c r="X356" s="85" t="str">
        <f>IFERROR(VLOOKUP(I356,Lists!A$4:B$11,2,FALSE),"")</f>
        <v/>
      </c>
      <c r="Y356" s="85" t="str">
        <f>IFERROR(VLOOKUP(#REF!,Lists!A$12:B$45,2,FALSE),"")</f>
        <v/>
      </c>
      <c r="Z356" s="90" t="str">
        <f t="shared" si="72"/>
        <v/>
      </c>
      <c r="AA356" s="100" t="str">
        <f t="shared" si="73"/>
        <v/>
      </c>
      <c r="AB356" s="100" t="str">
        <f>IF(L356&lt;&gt;0,IF(R356="Yes",IF(#REF!="","P",""),""),"")</f>
        <v/>
      </c>
      <c r="AC356" s="100" t="str">
        <f t="shared" si="74"/>
        <v/>
      </c>
      <c r="AD356" s="100" t="str">
        <f t="shared" si="75"/>
        <v/>
      </c>
      <c r="AE356" s="100" t="str">
        <f t="shared" si="76"/>
        <v/>
      </c>
      <c r="BN356" s="73" t="str">
        <f t="shared" si="77"/>
        <v/>
      </c>
      <c r="BO356" s="73" t="str">
        <f t="shared" si="78"/>
        <v/>
      </c>
      <c r="BP356" s="73" t="str">
        <f t="shared" si="79"/>
        <v/>
      </c>
      <c r="BQ356" s="73" t="str">
        <f t="shared" si="80"/>
        <v/>
      </c>
      <c r="BT356" s="73" t="str">
        <f t="shared" si="81"/>
        <v/>
      </c>
      <c r="CX356" s="42" t="str">
        <f t="shared" si="84"/>
        <v/>
      </c>
    </row>
    <row r="357" spans="1:102" ht="20.100000000000001" customHeight="1" x14ac:dyDescent="0.3">
      <c r="A357" s="90">
        <f>ROW()</f>
        <v>357</v>
      </c>
      <c r="B357" s="139" t="str">
        <f t="shared" si="82"/>
        <v/>
      </c>
      <c r="C357" s="139" t="str">
        <f t="shared" si="71"/>
        <v/>
      </c>
      <c r="D357" s="139" t="str">
        <f>IF(C357="","",COUNTIFS(C$11:C357,"&gt;0"))</f>
        <v/>
      </c>
      <c r="E357" s="57"/>
      <c r="F357" s="58"/>
      <c r="G357" s="58"/>
      <c r="H357" s="57"/>
      <c r="I357" s="180"/>
      <c r="J357" s="68"/>
      <c r="K357" s="277"/>
      <c r="L357" s="275">
        <v>0</v>
      </c>
      <c r="M357" s="183" t="str">
        <f>IFERROR(VLOOKUP(J357,Lists!J$4:K$723,2,FALSE),"")</f>
        <v/>
      </c>
      <c r="N357" s="70" t="str">
        <f>IFERROR(VLOOKUP(J357,Lists!J$4:L$723,3,FALSE),"")</f>
        <v/>
      </c>
      <c r="O357" s="71" t="str">
        <f t="shared" si="83"/>
        <v/>
      </c>
      <c r="P357" s="66"/>
      <c r="Q357" s="181"/>
      <c r="R357" s="94"/>
      <c r="S357" s="102"/>
      <c r="T357" s="103"/>
      <c r="U357" s="94"/>
      <c r="V357" s="104"/>
      <c r="W357" s="114"/>
      <c r="X357" s="85" t="str">
        <f>IFERROR(VLOOKUP(I357,Lists!A$4:B$11,2,FALSE),"")</f>
        <v/>
      </c>
      <c r="Y357" s="85" t="str">
        <f>IFERROR(VLOOKUP(#REF!,Lists!A$12:B$45,2,FALSE),"")</f>
        <v/>
      </c>
      <c r="Z357" s="90" t="str">
        <f t="shared" si="72"/>
        <v/>
      </c>
      <c r="AA357" s="100" t="str">
        <f t="shared" si="73"/>
        <v/>
      </c>
      <c r="AB357" s="100" t="str">
        <f>IF(L357&lt;&gt;0,IF(R357="Yes",IF(#REF!="","P",""),""),"")</f>
        <v/>
      </c>
      <c r="AC357" s="100" t="str">
        <f t="shared" si="74"/>
        <v/>
      </c>
      <c r="AD357" s="100" t="str">
        <f t="shared" si="75"/>
        <v/>
      </c>
      <c r="AE357" s="100" t="str">
        <f t="shared" si="76"/>
        <v/>
      </c>
      <c r="BN357" s="73" t="str">
        <f t="shared" si="77"/>
        <v/>
      </c>
      <c r="BO357" s="73" t="str">
        <f t="shared" si="78"/>
        <v/>
      </c>
      <c r="BP357" s="73" t="str">
        <f t="shared" si="79"/>
        <v/>
      </c>
      <c r="BQ357" s="73" t="str">
        <f t="shared" si="80"/>
        <v/>
      </c>
      <c r="BT357" s="73" t="str">
        <f t="shared" si="81"/>
        <v/>
      </c>
      <c r="CX357" s="42" t="str">
        <f t="shared" si="84"/>
        <v/>
      </c>
    </row>
    <row r="358" spans="1:102" ht="20.100000000000001" customHeight="1" x14ac:dyDescent="0.3">
      <c r="A358" s="90">
        <f>ROW()</f>
        <v>358</v>
      </c>
      <c r="B358" s="139" t="str">
        <f t="shared" si="82"/>
        <v/>
      </c>
      <c r="C358" s="139" t="str">
        <f t="shared" si="71"/>
        <v/>
      </c>
      <c r="D358" s="139" t="str">
        <f>IF(C358="","",COUNTIFS(C$11:C358,"&gt;0"))</f>
        <v/>
      </c>
      <c r="E358" s="57"/>
      <c r="F358" s="58"/>
      <c r="G358" s="58"/>
      <c r="H358" s="57"/>
      <c r="I358" s="180"/>
      <c r="J358" s="68"/>
      <c r="K358" s="277"/>
      <c r="L358" s="275">
        <v>0</v>
      </c>
      <c r="M358" s="183" t="str">
        <f>IFERROR(VLOOKUP(J358,Lists!J$4:K$723,2,FALSE),"")</f>
        <v/>
      </c>
      <c r="N358" s="70" t="str">
        <f>IFERROR(VLOOKUP(J358,Lists!J$4:L$723,3,FALSE),"")</f>
        <v/>
      </c>
      <c r="O358" s="71" t="str">
        <f t="shared" si="83"/>
        <v/>
      </c>
      <c r="P358" s="66"/>
      <c r="Q358" s="181"/>
      <c r="R358" s="94"/>
      <c r="S358" s="102"/>
      <c r="T358" s="103"/>
      <c r="U358" s="94"/>
      <c r="V358" s="104"/>
      <c r="W358" s="114"/>
      <c r="X358" s="85" t="str">
        <f>IFERROR(VLOOKUP(I358,Lists!A$4:B$11,2,FALSE),"")</f>
        <v/>
      </c>
      <c r="Y358" s="85" t="str">
        <f>IFERROR(VLOOKUP(#REF!,Lists!A$12:B$45,2,FALSE),"")</f>
        <v/>
      </c>
      <c r="Z358" s="90" t="str">
        <f t="shared" si="72"/>
        <v/>
      </c>
      <c r="AA358" s="100" t="str">
        <f t="shared" si="73"/>
        <v/>
      </c>
      <c r="AB358" s="100" t="str">
        <f>IF(L358&lt;&gt;0,IF(R358="Yes",IF(#REF!="","P",""),""),"")</f>
        <v/>
      </c>
      <c r="AC358" s="100" t="str">
        <f t="shared" si="74"/>
        <v/>
      </c>
      <c r="AD358" s="100" t="str">
        <f t="shared" si="75"/>
        <v/>
      </c>
      <c r="AE358" s="100" t="str">
        <f t="shared" si="76"/>
        <v/>
      </c>
      <c r="BN358" s="73" t="str">
        <f t="shared" si="77"/>
        <v/>
      </c>
      <c r="BO358" s="73" t="str">
        <f t="shared" si="78"/>
        <v/>
      </c>
      <c r="BP358" s="73" t="str">
        <f t="shared" si="79"/>
        <v/>
      </c>
      <c r="BQ358" s="73" t="str">
        <f t="shared" si="80"/>
        <v/>
      </c>
      <c r="BT358" s="73" t="str">
        <f t="shared" si="81"/>
        <v/>
      </c>
      <c r="CX358" s="42" t="str">
        <f t="shared" si="84"/>
        <v/>
      </c>
    </row>
    <row r="359" spans="1:102" ht="20.100000000000001" customHeight="1" x14ac:dyDescent="0.3">
      <c r="A359" s="90">
        <f>ROW()</f>
        <v>359</v>
      </c>
      <c r="B359" s="139" t="str">
        <f t="shared" si="82"/>
        <v/>
      </c>
      <c r="C359" s="139" t="str">
        <f t="shared" si="71"/>
        <v/>
      </c>
      <c r="D359" s="139" t="str">
        <f>IF(C359="","",COUNTIFS(C$11:C359,"&gt;0"))</f>
        <v/>
      </c>
      <c r="E359" s="57"/>
      <c r="F359" s="58"/>
      <c r="G359" s="58"/>
      <c r="H359" s="57"/>
      <c r="I359" s="180"/>
      <c r="J359" s="68"/>
      <c r="K359" s="277"/>
      <c r="L359" s="275">
        <v>0</v>
      </c>
      <c r="M359" s="183" t="str">
        <f>IFERROR(VLOOKUP(J359,Lists!J$4:K$723,2,FALSE),"")</f>
        <v/>
      </c>
      <c r="N359" s="70" t="str">
        <f>IFERROR(VLOOKUP(J359,Lists!J$4:L$723,3,FALSE),"")</f>
        <v/>
      </c>
      <c r="O359" s="71" t="str">
        <f t="shared" si="83"/>
        <v/>
      </c>
      <c r="P359" s="66"/>
      <c r="Q359" s="181"/>
      <c r="R359" s="94"/>
      <c r="S359" s="102"/>
      <c r="T359" s="103"/>
      <c r="U359" s="94"/>
      <c r="V359" s="104"/>
      <c r="W359" s="114"/>
      <c r="X359" s="85" t="str">
        <f>IFERROR(VLOOKUP(I359,Lists!A$4:B$11,2,FALSE),"")</f>
        <v/>
      </c>
      <c r="Y359" s="85" t="str">
        <f>IFERROR(VLOOKUP(#REF!,Lists!A$12:B$45,2,FALSE),"")</f>
        <v/>
      </c>
      <c r="Z359" s="90" t="str">
        <f t="shared" si="72"/>
        <v/>
      </c>
      <c r="AA359" s="100" t="str">
        <f t="shared" si="73"/>
        <v/>
      </c>
      <c r="AB359" s="100" t="str">
        <f>IF(L359&lt;&gt;0,IF(R359="Yes",IF(#REF!="","P",""),""),"")</f>
        <v/>
      </c>
      <c r="AC359" s="100" t="str">
        <f t="shared" si="74"/>
        <v/>
      </c>
      <c r="AD359" s="100" t="str">
        <f t="shared" si="75"/>
        <v/>
      </c>
      <c r="AE359" s="100" t="str">
        <f t="shared" si="76"/>
        <v/>
      </c>
      <c r="BN359" s="73" t="str">
        <f t="shared" si="77"/>
        <v/>
      </c>
      <c r="BO359" s="73" t="str">
        <f t="shared" si="78"/>
        <v/>
      </c>
      <c r="BP359" s="73" t="str">
        <f t="shared" si="79"/>
        <v/>
      </c>
      <c r="BQ359" s="73" t="str">
        <f t="shared" si="80"/>
        <v/>
      </c>
      <c r="BT359" s="73" t="str">
        <f t="shared" si="81"/>
        <v/>
      </c>
      <c r="CX359" s="42" t="str">
        <f t="shared" si="84"/>
        <v/>
      </c>
    </row>
    <row r="360" spans="1:102" ht="20.100000000000001" customHeight="1" x14ac:dyDescent="0.3">
      <c r="A360" s="90">
        <f>ROW()</f>
        <v>360</v>
      </c>
      <c r="B360" s="139" t="str">
        <f t="shared" si="82"/>
        <v/>
      </c>
      <c r="C360" s="139" t="str">
        <f t="shared" si="71"/>
        <v/>
      </c>
      <c r="D360" s="139" t="str">
        <f>IF(C360="","",COUNTIFS(C$11:C360,"&gt;0"))</f>
        <v/>
      </c>
      <c r="E360" s="57"/>
      <c r="F360" s="58"/>
      <c r="G360" s="58"/>
      <c r="H360" s="57"/>
      <c r="I360" s="180"/>
      <c r="J360" s="68"/>
      <c r="K360" s="277"/>
      <c r="L360" s="275">
        <v>0</v>
      </c>
      <c r="M360" s="183" t="str">
        <f>IFERROR(VLOOKUP(J360,Lists!J$4:K$723,2,FALSE),"")</f>
        <v/>
      </c>
      <c r="N360" s="70" t="str">
        <f>IFERROR(VLOOKUP(J360,Lists!J$4:L$723,3,FALSE),"")</f>
        <v/>
      </c>
      <c r="O360" s="71" t="str">
        <f t="shared" si="83"/>
        <v/>
      </c>
      <c r="P360" s="66"/>
      <c r="Q360" s="181"/>
      <c r="R360" s="94"/>
      <c r="S360" s="102"/>
      <c r="T360" s="103"/>
      <c r="U360" s="94"/>
      <c r="V360" s="104"/>
      <c r="W360" s="114"/>
      <c r="X360" s="85" t="str">
        <f>IFERROR(VLOOKUP(I360,Lists!A$4:B$11,2,FALSE),"")</f>
        <v/>
      </c>
      <c r="Y360" s="85" t="str">
        <f>IFERROR(VLOOKUP(#REF!,Lists!A$12:B$45,2,FALSE),"")</f>
        <v/>
      </c>
      <c r="Z360" s="90" t="str">
        <f t="shared" si="72"/>
        <v/>
      </c>
      <c r="AA360" s="100" t="str">
        <f t="shared" si="73"/>
        <v/>
      </c>
      <c r="AB360" s="100" t="str">
        <f>IF(L360&lt;&gt;0,IF(R360="Yes",IF(#REF!="","P",""),""),"")</f>
        <v/>
      </c>
      <c r="AC360" s="100" t="str">
        <f t="shared" si="74"/>
        <v/>
      </c>
      <c r="AD360" s="100" t="str">
        <f t="shared" si="75"/>
        <v/>
      </c>
      <c r="AE360" s="100" t="str">
        <f t="shared" si="76"/>
        <v/>
      </c>
      <c r="BN360" s="73" t="str">
        <f t="shared" si="77"/>
        <v/>
      </c>
      <c r="BO360" s="73" t="str">
        <f t="shared" si="78"/>
        <v/>
      </c>
      <c r="BP360" s="73" t="str">
        <f t="shared" si="79"/>
        <v/>
      </c>
      <c r="BQ360" s="73" t="str">
        <f t="shared" si="80"/>
        <v/>
      </c>
      <c r="BT360" s="73" t="str">
        <f t="shared" si="81"/>
        <v/>
      </c>
      <c r="CX360" s="42" t="str">
        <f t="shared" si="84"/>
        <v/>
      </c>
    </row>
    <row r="361" spans="1:102" ht="20.100000000000001" customHeight="1" x14ac:dyDescent="0.3">
      <c r="A361" s="90">
        <f>ROW()</f>
        <v>361</v>
      </c>
      <c r="B361" s="139" t="str">
        <f t="shared" si="82"/>
        <v/>
      </c>
      <c r="C361" s="139" t="str">
        <f t="shared" si="71"/>
        <v/>
      </c>
      <c r="D361" s="139" t="str">
        <f>IF(C361="","",COUNTIFS(C$11:C361,"&gt;0"))</f>
        <v/>
      </c>
      <c r="E361" s="57"/>
      <c r="F361" s="58"/>
      <c r="G361" s="58"/>
      <c r="H361" s="57"/>
      <c r="I361" s="180"/>
      <c r="J361" s="68"/>
      <c r="K361" s="277"/>
      <c r="L361" s="275">
        <v>0</v>
      </c>
      <c r="M361" s="183" t="str">
        <f>IFERROR(VLOOKUP(J361,Lists!J$4:K$723,2,FALSE),"")</f>
        <v/>
      </c>
      <c r="N361" s="70" t="str">
        <f>IFERROR(VLOOKUP(J361,Lists!J$4:L$723,3,FALSE),"")</f>
        <v/>
      </c>
      <c r="O361" s="71" t="str">
        <f t="shared" si="83"/>
        <v/>
      </c>
      <c r="P361" s="66"/>
      <c r="Q361" s="181"/>
      <c r="R361" s="94"/>
      <c r="S361" s="102"/>
      <c r="T361" s="103"/>
      <c r="U361" s="94"/>
      <c r="V361" s="104"/>
      <c r="W361" s="114"/>
      <c r="X361" s="85" t="str">
        <f>IFERROR(VLOOKUP(I361,Lists!A$4:B$11,2,FALSE),"")</f>
        <v/>
      </c>
      <c r="Y361" s="85" t="str">
        <f>IFERROR(VLOOKUP(#REF!,Lists!A$12:B$45,2,FALSE),"")</f>
        <v/>
      </c>
      <c r="Z361" s="90" t="str">
        <f t="shared" si="72"/>
        <v/>
      </c>
      <c r="AA361" s="100" t="str">
        <f t="shared" si="73"/>
        <v/>
      </c>
      <c r="AB361" s="100" t="str">
        <f>IF(L361&lt;&gt;0,IF(R361="Yes",IF(#REF!="","P",""),""),"")</f>
        <v/>
      </c>
      <c r="AC361" s="100" t="str">
        <f t="shared" si="74"/>
        <v/>
      </c>
      <c r="AD361" s="100" t="str">
        <f t="shared" si="75"/>
        <v/>
      </c>
      <c r="AE361" s="100" t="str">
        <f t="shared" si="76"/>
        <v/>
      </c>
      <c r="BN361" s="73" t="str">
        <f t="shared" si="77"/>
        <v/>
      </c>
      <c r="BO361" s="73" t="str">
        <f t="shared" si="78"/>
        <v/>
      </c>
      <c r="BP361" s="73" t="str">
        <f t="shared" si="79"/>
        <v/>
      </c>
      <c r="BQ361" s="73" t="str">
        <f t="shared" si="80"/>
        <v/>
      </c>
      <c r="BT361" s="73" t="str">
        <f t="shared" si="81"/>
        <v/>
      </c>
      <c r="CX361" s="42" t="str">
        <f t="shared" si="84"/>
        <v/>
      </c>
    </row>
    <row r="362" spans="1:102" ht="20.100000000000001" customHeight="1" x14ac:dyDescent="0.3">
      <c r="A362" s="90">
        <f>ROW()</f>
        <v>362</v>
      </c>
      <c r="B362" s="139" t="str">
        <f t="shared" si="82"/>
        <v/>
      </c>
      <c r="C362" s="139" t="str">
        <f t="shared" si="71"/>
        <v/>
      </c>
      <c r="D362" s="139" t="str">
        <f>IF(C362="","",COUNTIFS(C$11:C362,"&gt;0"))</f>
        <v/>
      </c>
      <c r="E362" s="57"/>
      <c r="F362" s="58"/>
      <c r="G362" s="58"/>
      <c r="H362" s="57"/>
      <c r="I362" s="180"/>
      <c r="J362" s="68"/>
      <c r="K362" s="277"/>
      <c r="L362" s="275">
        <v>0</v>
      </c>
      <c r="M362" s="183" t="str">
        <f>IFERROR(VLOOKUP(J362,Lists!J$4:K$723,2,FALSE),"")</f>
        <v/>
      </c>
      <c r="N362" s="70" t="str">
        <f>IFERROR(VLOOKUP(J362,Lists!J$4:L$723,3,FALSE),"")</f>
        <v/>
      </c>
      <c r="O362" s="71" t="str">
        <f t="shared" si="83"/>
        <v/>
      </c>
      <c r="P362" s="66"/>
      <c r="Q362" s="181"/>
      <c r="R362" s="94"/>
      <c r="S362" s="102"/>
      <c r="T362" s="103"/>
      <c r="U362" s="94"/>
      <c r="V362" s="104"/>
      <c r="W362" s="114"/>
      <c r="X362" s="85" t="str">
        <f>IFERROR(VLOOKUP(I362,Lists!A$4:B$11,2,FALSE),"")</f>
        <v/>
      </c>
      <c r="Y362" s="85" t="str">
        <f>IFERROR(VLOOKUP(#REF!,Lists!A$12:B$45,2,FALSE),"")</f>
        <v/>
      </c>
      <c r="Z362" s="90" t="str">
        <f t="shared" si="72"/>
        <v/>
      </c>
      <c r="AA362" s="100" t="str">
        <f t="shared" si="73"/>
        <v/>
      </c>
      <c r="AB362" s="100" t="str">
        <f>IF(L362&lt;&gt;0,IF(R362="Yes",IF(#REF!="","P",""),""),"")</f>
        <v/>
      </c>
      <c r="AC362" s="100" t="str">
        <f t="shared" si="74"/>
        <v/>
      </c>
      <c r="AD362" s="100" t="str">
        <f t="shared" si="75"/>
        <v/>
      </c>
      <c r="AE362" s="100" t="str">
        <f t="shared" si="76"/>
        <v/>
      </c>
      <c r="BN362" s="73" t="str">
        <f t="shared" si="77"/>
        <v/>
      </c>
      <c r="BO362" s="73" t="str">
        <f t="shared" si="78"/>
        <v/>
      </c>
      <c r="BP362" s="73" t="str">
        <f t="shared" si="79"/>
        <v/>
      </c>
      <c r="BQ362" s="73" t="str">
        <f t="shared" si="80"/>
        <v/>
      </c>
      <c r="BT362" s="73" t="str">
        <f t="shared" si="81"/>
        <v/>
      </c>
      <c r="CX362" s="42" t="str">
        <f t="shared" si="84"/>
        <v/>
      </c>
    </row>
    <row r="363" spans="1:102" ht="20.100000000000001" customHeight="1" x14ac:dyDescent="0.3">
      <c r="A363" s="90">
        <f>ROW()</f>
        <v>363</v>
      </c>
      <c r="B363" s="139" t="str">
        <f t="shared" si="82"/>
        <v/>
      </c>
      <c r="C363" s="139" t="str">
        <f t="shared" si="71"/>
        <v/>
      </c>
      <c r="D363" s="139" t="str">
        <f>IF(C363="","",COUNTIFS(C$11:C363,"&gt;0"))</f>
        <v/>
      </c>
      <c r="E363" s="57"/>
      <c r="F363" s="58"/>
      <c r="G363" s="58"/>
      <c r="H363" s="57"/>
      <c r="I363" s="180"/>
      <c r="J363" s="68"/>
      <c r="K363" s="277"/>
      <c r="L363" s="275">
        <v>0</v>
      </c>
      <c r="M363" s="183" t="str">
        <f>IFERROR(VLOOKUP(J363,Lists!J$4:K$723,2,FALSE),"")</f>
        <v/>
      </c>
      <c r="N363" s="70" t="str">
        <f>IFERROR(VLOOKUP(J363,Lists!J$4:L$723,3,FALSE),"")</f>
        <v/>
      </c>
      <c r="O363" s="71" t="str">
        <f t="shared" si="83"/>
        <v/>
      </c>
      <c r="P363" s="66"/>
      <c r="Q363" s="181"/>
      <c r="R363" s="94"/>
      <c r="S363" s="102"/>
      <c r="T363" s="103"/>
      <c r="U363" s="94"/>
      <c r="V363" s="104"/>
      <c r="W363" s="114"/>
      <c r="X363" s="85" t="str">
        <f>IFERROR(VLOOKUP(I363,Lists!A$4:B$11,2,FALSE),"")</f>
        <v/>
      </c>
      <c r="Y363" s="85" t="str">
        <f>IFERROR(VLOOKUP(#REF!,Lists!A$12:B$45,2,FALSE),"")</f>
        <v/>
      </c>
      <c r="Z363" s="90" t="str">
        <f t="shared" si="72"/>
        <v/>
      </c>
      <c r="AA363" s="100" t="str">
        <f t="shared" si="73"/>
        <v/>
      </c>
      <c r="AB363" s="100" t="str">
        <f>IF(L363&lt;&gt;0,IF(R363="Yes",IF(#REF!="","P",""),""),"")</f>
        <v/>
      </c>
      <c r="AC363" s="100" t="str">
        <f t="shared" si="74"/>
        <v/>
      </c>
      <c r="AD363" s="100" t="str">
        <f t="shared" si="75"/>
        <v/>
      </c>
      <c r="AE363" s="100" t="str">
        <f t="shared" si="76"/>
        <v/>
      </c>
      <c r="BN363" s="73" t="str">
        <f t="shared" si="77"/>
        <v/>
      </c>
      <c r="BO363" s="73" t="str">
        <f t="shared" si="78"/>
        <v/>
      </c>
      <c r="BP363" s="73" t="str">
        <f t="shared" si="79"/>
        <v/>
      </c>
      <c r="BQ363" s="73" t="str">
        <f t="shared" si="80"/>
        <v/>
      </c>
      <c r="BT363" s="73" t="str">
        <f t="shared" si="81"/>
        <v/>
      </c>
      <c r="CX363" s="42" t="str">
        <f t="shared" si="84"/>
        <v/>
      </c>
    </row>
    <row r="364" spans="1:102" ht="20.100000000000001" customHeight="1" x14ac:dyDescent="0.3">
      <c r="A364" s="90">
        <f>ROW()</f>
        <v>364</v>
      </c>
      <c r="B364" s="139" t="str">
        <f t="shared" si="82"/>
        <v/>
      </c>
      <c r="C364" s="139" t="str">
        <f t="shared" si="71"/>
        <v/>
      </c>
      <c r="D364" s="139" t="str">
        <f>IF(C364="","",COUNTIFS(C$11:C364,"&gt;0"))</f>
        <v/>
      </c>
      <c r="E364" s="57"/>
      <c r="F364" s="58"/>
      <c r="G364" s="58"/>
      <c r="H364" s="57"/>
      <c r="I364" s="180"/>
      <c r="J364" s="68"/>
      <c r="K364" s="277"/>
      <c r="L364" s="275">
        <v>0</v>
      </c>
      <c r="M364" s="183" t="str">
        <f>IFERROR(VLOOKUP(J364,Lists!J$4:K$723,2,FALSE),"")</f>
        <v/>
      </c>
      <c r="N364" s="70" t="str">
        <f>IFERROR(VLOOKUP(J364,Lists!J$4:L$723,3,FALSE),"")</f>
        <v/>
      </c>
      <c r="O364" s="71" t="str">
        <f t="shared" si="83"/>
        <v/>
      </c>
      <c r="P364" s="66"/>
      <c r="Q364" s="181"/>
      <c r="R364" s="94"/>
      <c r="S364" s="102"/>
      <c r="T364" s="103"/>
      <c r="U364" s="94"/>
      <c r="V364" s="104"/>
      <c r="W364" s="114"/>
      <c r="X364" s="85" t="str">
        <f>IFERROR(VLOOKUP(I364,Lists!A$4:B$11,2,FALSE),"")</f>
        <v/>
      </c>
      <c r="Y364" s="85" t="str">
        <f>IFERROR(VLOOKUP(#REF!,Lists!A$12:B$45,2,FALSE),"")</f>
        <v/>
      </c>
      <c r="Z364" s="90" t="str">
        <f t="shared" si="72"/>
        <v/>
      </c>
      <c r="AA364" s="100" t="str">
        <f t="shared" si="73"/>
        <v/>
      </c>
      <c r="AB364" s="100" t="str">
        <f>IF(L364&lt;&gt;0,IF(R364="Yes",IF(#REF!="","P",""),""),"")</f>
        <v/>
      </c>
      <c r="AC364" s="100" t="str">
        <f t="shared" si="74"/>
        <v/>
      </c>
      <c r="AD364" s="100" t="str">
        <f t="shared" si="75"/>
        <v/>
      </c>
      <c r="AE364" s="100" t="str">
        <f t="shared" si="76"/>
        <v/>
      </c>
      <c r="BN364" s="73" t="str">
        <f t="shared" si="77"/>
        <v/>
      </c>
      <c r="BO364" s="73" t="str">
        <f t="shared" si="78"/>
        <v/>
      </c>
      <c r="BP364" s="73" t="str">
        <f t="shared" si="79"/>
        <v/>
      </c>
      <c r="BQ364" s="73" t="str">
        <f t="shared" si="80"/>
        <v/>
      </c>
      <c r="BT364" s="73" t="str">
        <f t="shared" si="81"/>
        <v/>
      </c>
      <c r="CX364" s="42" t="str">
        <f t="shared" si="84"/>
        <v/>
      </c>
    </row>
    <row r="365" spans="1:102" ht="20.100000000000001" customHeight="1" x14ac:dyDescent="0.3">
      <c r="A365" s="90">
        <f>ROW()</f>
        <v>365</v>
      </c>
      <c r="B365" s="139" t="str">
        <f t="shared" si="82"/>
        <v/>
      </c>
      <c r="C365" s="139" t="str">
        <f t="shared" si="71"/>
        <v/>
      </c>
      <c r="D365" s="139" t="str">
        <f>IF(C365="","",COUNTIFS(C$11:C365,"&gt;0"))</f>
        <v/>
      </c>
      <c r="E365" s="57"/>
      <c r="F365" s="58"/>
      <c r="G365" s="58"/>
      <c r="H365" s="57"/>
      <c r="I365" s="180"/>
      <c r="J365" s="68"/>
      <c r="K365" s="277"/>
      <c r="L365" s="275">
        <v>0</v>
      </c>
      <c r="M365" s="183" t="str">
        <f>IFERROR(VLOOKUP(J365,Lists!J$4:K$723,2,FALSE),"")</f>
        <v/>
      </c>
      <c r="N365" s="70" t="str">
        <f>IFERROR(VLOOKUP(J365,Lists!J$4:L$723,3,FALSE),"")</f>
        <v/>
      </c>
      <c r="O365" s="71" t="str">
        <f t="shared" si="83"/>
        <v/>
      </c>
      <c r="P365" s="66"/>
      <c r="Q365" s="181"/>
      <c r="R365" s="94"/>
      <c r="S365" s="102"/>
      <c r="T365" s="103"/>
      <c r="U365" s="94"/>
      <c r="V365" s="104"/>
      <c r="W365" s="114"/>
      <c r="X365" s="85" t="str">
        <f>IFERROR(VLOOKUP(I365,Lists!A$4:B$11,2,FALSE),"")</f>
        <v/>
      </c>
      <c r="Y365" s="85" t="str">
        <f>IFERROR(VLOOKUP(#REF!,Lists!A$12:B$45,2,FALSE),"")</f>
        <v/>
      </c>
      <c r="Z365" s="90" t="str">
        <f t="shared" si="72"/>
        <v/>
      </c>
      <c r="AA365" s="100" t="str">
        <f t="shared" si="73"/>
        <v/>
      </c>
      <c r="AB365" s="100" t="str">
        <f>IF(L365&lt;&gt;0,IF(R365="Yes",IF(#REF!="","P",""),""),"")</f>
        <v/>
      </c>
      <c r="AC365" s="100" t="str">
        <f t="shared" si="74"/>
        <v/>
      </c>
      <c r="AD365" s="100" t="str">
        <f t="shared" si="75"/>
        <v/>
      </c>
      <c r="AE365" s="100" t="str">
        <f t="shared" si="76"/>
        <v/>
      </c>
      <c r="BN365" s="73" t="str">
        <f t="shared" si="77"/>
        <v/>
      </c>
      <c r="BO365" s="73" t="str">
        <f t="shared" si="78"/>
        <v/>
      </c>
      <c r="BP365" s="73" t="str">
        <f t="shared" si="79"/>
        <v/>
      </c>
      <c r="BQ365" s="73" t="str">
        <f t="shared" si="80"/>
        <v/>
      </c>
      <c r="BT365" s="73" t="str">
        <f t="shared" si="81"/>
        <v/>
      </c>
      <c r="CX365" s="42" t="str">
        <f t="shared" si="84"/>
        <v/>
      </c>
    </row>
    <row r="366" spans="1:102" ht="20.100000000000001" customHeight="1" x14ac:dyDescent="0.3">
      <c r="A366" s="90">
        <f>ROW()</f>
        <v>366</v>
      </c>
      <c r="B366" s="139" t="str">
        <f t="shared" si="82"/>
        <v/>
      </c>
      <c r="C366" s="139" t="str">
        <f t="shared" si="71"/>
        <v/>
      </c>
      <c r="D366" s="139" t="str">
        <f>IF(C366="","",COUNTIFS(C$11:C366,"&gt;0"))</f>
        <v/>
      </c>
      <c r="E366" s="57"/>
      <c r="F366" s="58"/>
      <c r="G366" s="58"/>
      <c r="H366" s="57"/>
      <c r="I366" s="180"/>
      <c r="J366" s="68"/>
      <c r="K366" s="277"/>
      <c r="L366" s="275">
        <v>0</v>
      </c>
      <c r="M366" s="183" t="str">
        <f>IFERROR(VLOOKUP(J366,Lists!J$4:K$723,2,FALSE),"")</f>
        <v/>
      </c>
      <c r="N366" s="70" t="str">
        <f>IFERROR(VLOOKUP(J366,Lists!J$4:L$723,3,FALSE),"")</f>
        <v/>
      </c>
      <c r="O366" s="71" t="str">
        <f t="shared" si="83"/>
        <v/>
      </c>
      <c r="P366" s="66"/>
      <c r="Q366" s="181"/>
      <c r="R366" s="94"/>
      <c r="S366" s="102"/>
      <c r="T366" s="103"/>
      <c r="U366" s="94"/>
      <c r="V366" s="104"/>
      <c r="W366" s="114"/>
      <c r="X366" s="85" t="str">
        <f>IFERROR(VLOOKUP(I366,Lists!A$4:B$11,2,FALSE),"")</f>
        <v/>
      </c>
      <c r="Y366" s="85" t="str">
        <f>IFERROR(VLOOKUP(#REF!,Lists!A$12:B$45,2,FALSE),"")</f>
        <v/>
      </c>
      <c r="Z366" s="90" t="str">
        <f t="shared" si="72"/>
        <v/>
      </c>
      <c r="AA366" s="100" t="str">
        <f t="shared" si="73"/>
        <v/>
      </c>
      <c r="AB366" s="100" t="str">
        <f>IF(L366&lt;&gt;0,IF(R366="Yes",IF(#REF!="","P",""),""),"")</f>
        <v/>
      </c>
      <c r="AC366" s="100" t="str">
        <f t="shared" si="74"/>
        <v/>
      </c>
      <c r="AD366" s="100" t="str">
        <f t="shared" si="75"/>
        <v/>
      </c>
      <c r="AE366" s="100" t="str">
        <f t="shared" si="76"/>
        <v/>
      </c>
      <c r="BN366" s="73" t="str">
        <f t="shared" si="77"/>
        <v/>
      </c>
      <c r="BO366" s="73" t="str">
        <f t="shared" si="78"/>
        <v/>
      </c>
      <c r="BP366" s="73" t="str">
        <f t="shared" si="79"/>
        <v/>
      </c>
      <c r="BQ366" s="73" t="str">
        <f t="shared" si="80"/>
        <v/>
      </c>
      <c r="BT366" s="73" t="str">
        <f t="shared" si="81"/>
        <v/>
      </c>
      <c r="CX366" s="42" t="str">
        <f t="shared" si="84"/>
        <v/>
      </c>
    </row>
    <row r="367" spans="1:102" ht="20.100000000000001" customHeight="1" x14ac:dyDescent="0.3">
      <c r="A367" s="90">
        <f>ROW()</f>
        <v>367</v>
      </c>
      <c r="B367" s="139" t="str">
        <f t="shared" si="82"/>
        <v/>
      </c>
      <c r="C367" s="139" t="str">
        <f t="shared" si="71"/>
        <v/>
      </c>
      <c r="D367" s="139" t="str">
        <f>IF(C367="","",COUNTIFS(C$11:C367,"&gt;0"))</f>
        <v/>
      </c>
      <c r="E367" s="57"/>
      <c r="F367" s="58"/>
      <c r="G367" s="58"/>
      <c r="H367" s="57"/>
      <c r="I367" s="180"/>
      <c r="J367" s="68"/>
      <c r="K367" s="277"/>
      <c r="L367" s="275">
        <v>0</v>
      </c>
      <c r="M367" s="183" t="str">
        <f>IFERROR(VLOOKUP(J367,Lists!J$4:K$723,2,FALSE),"")</f>
        <v/>
      </c>
      <c r="N367" s="70" t="str">
        <f>IFERROR(VLOOKUP(J367,Lists!J$4:L$723,3,FALSE),"")</f>
        <v/>
      </c>
      <c r="O367" s="71" t="str">
        <f t="shared" si="83"/>
        <v/>
      </c>
      <c r="P367" s="66"/>
      <c r="Q367" s="181"/>
      <c r="R367" s="94"/>
      <c r="S367" s="102"/>
      <c r="T367" s="103"/>
      <c r="U367" s="94"/>
      <c r="V367" s="104"/>
      <c r="W367" s="114"/>
      <c r="X367" s="85" t="str">
        <f>IFERROR(VLOOKUP(I367,Lists!A$4:B$11,2,FALSE),"")</f>
        <v/>
      </c>
      <c r="Y367" s="85" t="str">
        <f>IFERROR(VLOOKUP(#REF!,Lists!A$12:B$45,2,FALSE),"")</f>
        <v/>
      </c>
      <c r="Z367" s="90" t="str">
        <f t="shared" si="72"/>
        <v/>
      </c>
      <c r="AA367" s="100" t="str">
        <f t="shared" si="73"/>
        <v/>
      </c>
      <c r="AB367" s="100" t="str">
        <f>IF(L367&lt;&gt;0,IF(R367="Yes",IF(#REF!="","P",""),""),"")</f>
        <v/>
      </c>
      <c r="AC367" s="100" t="str">
        <f t="shared" si="74"/>
        <v/>
      </c>
      <c r="AD367" s="100" t="str">
        <f t="shared" si="75"/>
        <v/>
      </c>
      <c r="AE367" s="100" t="str">
        <f t="shared" si="76"/>
        <v/>
      </c>
      <c r="BN367" s="73" t="str">
        <f t="shared" si="77"/>
        <v/>
      </c>
      <c r="BO367" s="73" t="str">
        <f t="shared" si="78"/>
        <v/>
      </c>
      <c r="BP367" s="73" t="str">
        <f t="shared" si="79"/>
        <v/>
      </c>
      <c r="BQ367" s="73" t="str">
        <f t="shared" si="80"/>
        <v/>
      </c>
      <c r="BT367" s="73" t="str">
        <f t="shared" si="81"/>
        <v/>
      </c>
      <c r="CX367" s="42" t="str">
        <f t="shared" si="84"/>
        <v/>
      </c>
    </row>
    <row r="368" spans="1:102" ht="20.100000000000001" customHeight="1" x14ac:dyDescent="0.3">
      <c r="A368" s="90">
        <f>ROW()</f>
        <v>368</v>
      </c>
      <c r="B368" s="139" t="str">
        <f t="shared" si="82"/>
        <v/>
      </c>
      <c r="C368" s="139" t="str">
        <f t="shared" si="71"/>
        <v/>
      </c>
      <c r="D368" s="139" t="str">
        <f>IF(C368="","",COUNTIFS(C$11:C368,"&gt;0"))</f>
        <v/>
      </c>
      <c r="E368" s="57"/>
      <c r="F368" s="58"/>
      <c r="G368" s="58"/>
      <c r="H368" s="57"/>
      <c r="I368" s="180"/>
      <c r="J368" s="68"/>
      <c r="K368" s="277"/>
      <c r="L368" s="275">
        <v>0</v>
      </c>
      <c r="M368" s="183" t="str">
        <f>IFERROR(VLOOKUP(J368,Lists!J$4:K$723,2,FALSE),"")</f>
        <v/>
      </c>
      <c r="N368" s="70" t="str">
        <f>IFERROR(VLOOKUP(J368,Lists!J$4:L$723,3,FALSE),"")</f>
        <v/>
      </c>
      <c r="O368" s="71" t="str">
        <f t="shared" si="83"/>
        <v/>
      </c>
      <c r="P368" s="66"/>
      <c r="Q368" s="181"/>
      <c r="R368" s="94"/>
      <c r="S368" s="102"/>
      <c r="T368" s="103"/>
      <c r="U368" s="94"/>
      <c r="V368" s="104"/>
      <c r="W368" s="114"/>
      <c r="X368" s="85" t="str">
        <f>IFERROR(VLOOKUP(I368,Lists!A$4:B$11,2,FALSE),"")</f>
        <v/>
      </c>
      <c r="Y368" s="85" t="str">
        <f>IFERROR(VLOOKUP(#REF!,Lists!A$12:B$45,2,FALSE),"")</f>
        <v/>
      </c>
      <c r="Z368" s="90" t="str">
        <f t="shared" si="72"/>
        <v/>
      </c>
      <c r="AA368" s="100" t="str">
        <f t="shared" si="73"/>
        <v/>
      </c>
      <c r="AB368" s="100" t="str">
        <f>IF(L368&lt;&gt;0,IF(R368="Yes",IF(#REF!="","P",""),""),"")</f>
        <v/>
      </c>
      <c r="AC368" s="100" t="str">
        <f t="shared" si="74"/>
        <v/>
      </c>
      <c r="AD368" s="100" t="str">
        <f t="shared" si="75"/>
        <v/>
      </c>
      <c r="AE368" s="100" t="str">
        <f t="shared" si="76"/>
        <v/>
      </c>
      <c r="BN368" s="73" t="str">
        <f t="shared" si="77"/>
        <v/>
      </c>
      <c r="BO368" s="73" t="str">
        <f t="shared" si="78"/>
        <v/>
      </c>
      <c r="BP368" s="73" t="str">
        <f t="shared" si="79"/>
        <v/>
      </c>
      <c r="BQ368" s="73" t="str">
        <f t="shared" si="80"/>
        <v/>
      </c>
      <c r="BT368" s="73" t="str">
        <f t="shared" si="81"/>
        <v/>
      </c>
      <c r="CX368" s="42" t="str">
        <f t="shared" si="84"/>
        <v/>
      </c>
    </row>
    <row r="369" spans="1:102" ht="20.100000000000001" customHeight="1" x14ac:dyDescent="0.3">
      <c r="A369" s="90">
        <f>ROW()</f>
        <v>369</v>
      </c>
      <c r="B369" s="139" t="str">
        <f t="shared" si="82"/>
        <v/>
      </c>
      <c r="C369" s="139" t="str">
        <f t="shared" si="71"/>
        <v/>
      </c>
      <c r="D369" s="139" t="str">
        <f>IF(C369="","",COUNTIFS(C$11:C369,"&gt;0"))</f>
        <v/>
      </c>
      <c r="E369" s="57"/>
      <c r="F369" s="58"/>
      <c r="G369" s="58"/>
      <c r="H369" s="57"/>
      <c r="I369" s="180"/>
      <c r="J369" s="68"/>
      <c r="K369" s="277"/>
      <c r="L369" s="275">
        <v>0</v>
      </c>
      <c r="M369" s="183" t="str">
        <f>IFERROR(VLOOKUP(J369,Lists!J$4:K$723,2,FALSE),"")</f>
        <v/>
      </c>
      <c r="N369" s="70" t="str">
        <f>IFERROR(VLOOKUP(J369,Lists!J$4:L$723,3,FALSE),"")</f>
        <v/>
      </c>
      <c r="O369" s="71" t="str">
        <f t="shared" si="83"/>
        <v/>
      </c>
      <c r="P369" s="66"/>
      <c r="Q369" s="181"/>
      <c r="R369" s="94"/>
      <c r="S369" s="102"/>
      <c r="T369" s="103"/>
      <c r="U369" s="94"/>
      <c r="V369" s="104"/>
      <c r="W369" s="114"/>
      <c r="X369" s="85" t="str">
        <f>IFERROR(VLOOKUP(I369,Lists!A$4:B$11,2,FALSE),"")</f>
        <v/>
      </c>
      <c r="Y369" s="85" t="str">
        <f>IFERROR(VLOOKUP(#REF!,Lists!A$12:B$45,2,FALSE),"")</f>
        <v/>
      </c>
      <c r="Z369" s="90" t="str">
        <f t="shared" si="72"/>
        <v/>
      </c>
      <c r="AA369" s="100" t="str">
        <f t="shared" si="73"/>
        <v/>
      </c>
      <c r="AB369" s="100" t="str">
        <f>IF(L369&lt;&gt;0,IF(R369="Yes",IF(#REF!="","P",""),""),"")</f>
        <v/>
      </c>
      <c r="AC369" s="100" t="str">
        <f t="shared" si="74"/>
        <v/>
      </c>
      <c r="AD369" s="100" t="str">
        <f t="shared" si="75"/>
        <v/>
      </c>
      <c r="AE369" s="100" t="str">
        <f t="shared" si="76"/>
        <v/>
      </c>
      <c r="BN369" s="73" t="str">
        <f t="shared" si="77"/>
        <v/>
      </c>
      <c r="BO369" s="73" t="str">
        <f t="shared" si="78"/>
        <v/>
      </c>
      <c r="BP369" s="73" t="str">
        <f t="shared" si="79"/>
        <v/>
      </c>
      <c r="BQ369" s="73" t="str">
        <f t="shared" si="80"/>
        <v/>
      </c>
      <c r="BT369" s="73" t="str">
        <f t="shared" si="81"/>
        <v/>
      </c>
      <c r="CX369" s="42" t="str">
        <f t="shared" si="84"/>
        <v/>
      </c>
    </row>
    <row r="370" spans="1:102" ht="20.100000000000001" customHeight="1" x14ac:dyDescent="0.3">
      <c r="A370" s="90">
        <f>ROW()</f>
        <v>370</v>
      </c>
      <c r="B370" s="139" t="str">
        <f t="shared" si="82"/>
        <v/>
      </c>
      <c r="C370" s="139" t="str">
        <f t="shared" si="71"/>
        <v/>
      </c>
      <c r="D370" s="139" t="str">
        <f>IF(C370="","",COUNTIFS(C$11:C370,"&gt;0"))</f>
        <v/>
      </c>
      <c r="E370" s="57"/>
      <c r="F370" s="58"/>
      <c r="G370" s="58"/>
      <c r="H370" s="57"/>
      <c r="I370" s="180"/>
      <c r="J370" s="68"/>
      <c r="K370" s="277"/>
      <c r="L370" s="275">
        <v>0</v>
      </c>
      <c r="M370" s="183" t="str">
        <f>IFERROR(VLOOKUP(J370,Lists!J$4:K$723,2,FALSE),"")</f>
        <v/>
      </c>
      <c r="N370" s="70" t="str">
        <f>IFERROR(VLOOKUP(J370,Lists!J$4:L$723,3,FALSE),"")</f>
        <v/>
      </c>
      <c r="O370" s="71" t="str">
        <f t="shared" si="83"/>
        <v/>
      </c>
      <c r="P370" s="66"/>
      <c r="Q370" s="181"/>
      <c r="R370" s="94"/>
      <c r="S370" s="102"/>
      <c r="T370" s="103"/>
      <c r="U370" s="94"/>
      <c r="V370" s="104"/>
      <c r="W370" s="114"/>
      <c r="X370" s="85" t="str">
        <f>IFERROR(VLOOKUP(I370,Lists!A$4:B$11,2,FALSE),"")</f>
        <v/>
      </c>
      <c r="Y370" s="85" t="str">
        <f>IFERROR(VLOOKUP(#REF!,Lists!A$12:B$45,2,FALSE),"")</f>
        <v/>
      </c>
      <c r="Z370" s="90" t="str">
        <f t="shared" si="72"/>
        <v/>
      </c>
      <c r="AA370" s="100" t="str">
        <f t="shared" si="73"/>
        <v/>
      </c>
      <c r="AB370" s="100" t="str">
        <f>IF(L370&lt;&gt;0,IF(R370="Yes",IF(#REF!="","P",""),""),"")</f>
        <v/>
      </c>
      <c r="AC370" s="100" t="str">
        <f t="shared" si="74"/>
        <v/>
      </c>
      <c r="AD370" s="100" t="str">
        <f t="shared" si="75"/>
        <v/>
      </c>
      <c r="AE370" s="100" t="str">
        <f t="shared" si="76"/>
        <v/>
      </c>
      <c r="BN370" s="73" t="str">
        <f t="shared" si="77"/>
        <v/>
      </c>
      <c r="BO370" s="73" t="str">
        <f t="shared" si="78"/>
        <v/>
      </c>
      <c r="BP370" s="73" t="str">
        <f t="shared" si="79"/>
        <v/>
      </c>
      <c r="BQ370" s="73" t="str">
        <f t="shared" si="80"/>
        <v/>
      </c>
      <c r="BT370" s="73" t="str">
        <f t="shared" si="81"/>
        <v/>
      </c>
      <c r="CX370" s="42" t="str">
        <f t="shared" si="84"/>
        <v/>
      </c>
    </row>
    <row r="371" spans="1:102" ht="20.100000000000001" customHeight="1" x14ac:dyDescent="0.3">
      <c r="A371" s="90">
        <f>ROW()</f>
        <v>371</v>
      </c>
      <c r="B371" s="139" t="str">
        <f t="shared" si="82"/>
        <v/>
      </c>
      <c r="C371" s="139" t="str">
        <f t="shared" si="71"/>
        <v/>
      </c>
      <c r="D371" s="139" t="str">
        <f>IF(C371="","",COUNTIFS(C$11:C371,"&gt;0"))</f>
        <v/>
      </c>
      <c r="E371" s="57"/>
      <c r="F371" s="58"/>
      <c r="G371" s="58"/>
      <c r="H371" s="57"/>
      <c r="I371" s="180"/>
      <c r="J371" s="68"/>
      <c r="K371" s="277"/>
      <c r="L371" s="275">
        <v>0</v>
      </c>
      <c r="M371" s="183" t="str">
        <f>IFERROR(VLOOKUP(J371,Lists!J$4:K$723,2,FALSE),"")</f>
        <v/>
      </c>
      <c r="N371" s="70" t="str">
        <f>IFERROR(VLOOKUP(J371,Lists!J$4:L$723,3,FALSE),"")</f>
        <v/>
      </c>
      <c r="O371" s="71" t="str">
        <f t="shared" si="83"/>
        <v/>
      </c>
      <c r="P371" s="66"/>
      <c r="Q371" s="181"/>
      <c r="R371" s="94"/>
      <c r="S371" s="102"/>
      <c r="T371" s="103"/>
      <c r="U371" s="94"/>
      <c r="V371" s="104"/>
      <c r="W371" s="114"/>
      <c r="X371" s="85" t="str">
        <f>IFERROR(VLOOKUP(I371,Lists!A$4:B$11,2,FALSE),"")</f>
        <v/>
      </c>
      <c r="Y371" s="85" t="str">
        <f>IFERROR(VLOOKUP(#REF!,Lists!A$12:B$45,2,FALSE),"")</f>
        <v/>
      </c>
      <c r="Z371" s="90" t="str">
        <f t="shared" si="72"/>
        <v/>
      </c>
      <c r="AA371" s="100" t="str">
        <f t="shared" si="73"/>
        <v/>
      </c>
      <c r="AB371" s="100" t="str">
        <f>IF(L371&lt;&gt;0,IF(R371="Yes",IF(#REF!="","P",""),""),"")</f>
        <v/>
      </c>
      <c r="AC371" s="100" t="str">
        <f t="shared" si="74"/>
        <v/>
      </c>
      <c r="AD371" s="100" t="str">
        <f t="shared" si="75"/>
        <v/>
      </c>
      <c r="AE371" s="100" t="str">
        <f t="shared" si="76"/>
        <v/>
      </c>
      <c r="BN371" s="73" t="str">
        <f t="shared" si="77"/>
        <v/>
      </c>
      <c r="BO371" s="73" t="str">
        <f t="shared" si="78"/>
        <v/>
      </c>
      <c r="BP371" s="73" t="str">
        <f t="shared" si="79"/>
        <v/>
      </c>
      <c r="BQ371" s="73" t="str">
        <f t="shared" si="80"/>
        <v/>
      </c>
      <c r="BT371" s="73" t="str">
        <f t="shared" si="81"/>
        <v/>
      </c>
      <c r="CX371" s="42" t="str">
        <f t="shared" si="84"/>
        <v/>
      </c>
    </row>
    <row r="372" spans="1:102" ht="20.100000000000001" customHeight="1" x14ac:dyDescent="0.3">
      <c r="A372" s="90">
        <f>ROW()</f>
        <v>372</v>
      </c>
      <c r="B372" s="139" t="str">
        <f t="shared" si="82"/>
        <v/>
      </c>
      <c r="C372" s="139" t="str">
        <f t="shared" si="71"/>
        <v/>
      </c>
      <c r="D372" s="139" t="str">
        <f>IF(C372="","",COUNTIFS(C$11:C372,"&gt;0"))</f>
        <v/>
      </c>
      <c r="E372" s="57"/>
      <c r="F372" s="58"/>
      <c r="G372" s="58"/>
      <c r="H372" s="57"/>
      <c r="I372" s="180"/>
      <c r="J372" s="68"/>
      <c r="K372" s="277"/>
      <c r="L372" s="275">
        <v>0</v>
      </c>
      <c r="M372" s="183" t="str">
        <f>IFERROR(VLOOKUP(J372,Lists!J$4:K$723,2,FALSE),"")</f>
        <v/>
      </c>
      <c r="N372" s="70" t="str">
        <f>IFERROR(VLOOKUP(J372,Lists!J$4:L$723,3,FALSE),"")</f>
        <v/>
      </c>
      <c r="O372" s="71" t="str">
        <f t="shared" si="83"/>
        <v/>
      </c>
      <c r="P372" s="66"/>
      <c r="Q372" s="181"/>
      <c r="R372" s="94"/>
      <c r="S372" s="102"/>
      <c r="T372" s="103"/>
      <c r="U372" s="94"/>
      <c r="V372" s="104"/>
      <c r="W372" s="114"/>
      <c r="X372" s="85" t="str">
        <f>IFERROR(VLOOKUP(I372,Lists!A$4:B$11,2,FALSE),"")</f>
        <v/>
      </c>
      <c r="Y372" s="85" t="str">
        <f>IFERROR(VLOOKUP(#REF!,Lists!A$12:B$45,2,FALSE),"")</f>
        <v/>
      </c>
      <c r="Z372" s="90" t="str">
        <f t="shared" si="72"/>
        <v/>
      </c>
      <c r="AA372" s="100" t="str">
        <f t="shared" si="73"/>
        <v/>
      </c>
      <c r="AB372" s="100" t="str">
        <f>IF(L372&lt;&gt;0,IF(R372="Yes",IF(#REF!="","P",""),""),"")</f>
        <v/>
      </c>
      <c r="AC372" s="100" t="str">
        <f t="shared" si="74"/>
        <v/>
      </c>
      <c r="AD372" s="100" t="str">
        <f t="shared" si="75"/>
        <v/>
      </c>
      <c r="AE372" s="100" t="str">
        <f t="shared" si="76"/>
        <v/>
      </c>
      <c r="BN372" s="73" t="str">
        <f t="shared" si="77"/>
        <v/>
      </c>
      <c r="BO372" s="73" t="str">
        <f t="shared" si="78"/>
        <v/>
      </c>
      <c r="BP372" s="73" t="str">
        <f t="shared" si="79"/>
        <v/>
      </c>
      <c r="BQ372" s="73" t="str">
        <f t="shared" si="80"/>
        <v/>
      </c>
      <c r="BT372" s="73" t="str">
        <f t="shared" si="81"/>
        <v/>
      </c>
      <c r="CX372" s="42" t="str">
        <f t="shared" si="84"/>
        <v/>
      </c>
    </row>
    <row r="373" spans="1:102" ht="20.100000000000001" customHeight="1" x14ac:dyDescent="0.3">
      <c r="A373" s="90">
        <f>ROW()</f>
        <v>373</v>
      </c>
      <c r="B373" s="139" t="str">
        <f t="shared" si="82"/>
        <v/>
      </c>
      <c r="C373" s="139" t="str">
        <f t="shared" si="71"/>
        <v/>
      </c>
      <c r="D373" s="139" t="str">
        <f>IF(C373="","",COUNTIFS(C$11:C373,"&gt;0"))</f>
        <v/>
      </c>
      <c r="E373" s="57"/>
      <c r="F373" s="58"/>
      <c r="G373" s="58"/>
      <c r="H373" s="57"/>
      <c r="I373" s="180"/>
      <c r="J373" s="68"/>
      <c r="K373" s="277"/>
      <c r="L373" s="275">
        <v>0</v>
      </c>
      <c r="M373" s="183" t="str">
        <f>IFERROR(VLOOKUP(J373,Lists!J$4:K$723,2,FALSE),"")</f>
        <v/>
      </c>
      <c r="N373" s="70" t="str">
        <f>IFERROR(VLOOKUP(J373,Lists!J$4:L$723,3,FALSE),"")</f>
        <v/>
      </c>
      <c r="O373" s="71" t="str">
        <f t="shared" si="83"/>
        <v/>
      </c>
      <c r="P373" s="66"/>
      <c r="Q373" s="181"/>
      <c r="R373" s="94"/>
      <c r="S373" s="102"/>
      <c r="T373" s="103"/>
      <c r="U373" s="94"/>
      <c r="V373" s="104"/>
      <c r="W373" s="114"/>
      <c r="X373" s="85" t="str">
        <f>IFERROR(VLOOKUP(I373,Lists!A$4:B$11,2,FALSE),"")</f>
        <v/>
      </c>
      <c r="Y373" s="85" t="str">
        <f>IFERROR(VLOOKUP(#REF!,Lists!A$12:B$45,2,FALSE),"")</f>
        <v/>
      </c>
      <c r="Z373" s="90" t="str">
        <f t="shared" si="72"/>
        <v/>
      </c>
      <c r="AA373" s="100" t="str">
        <f t="shared" si="73"/>
        <v/>
      </c>
      <c r="AB373" s="100" t="str">
        <f>IF(L373&lt;&gt;0,IF(R373="Yes",IF(#REF!="","P",""),""),"")</f>
        <v/>
      </c>
      <c r="AC373" s="100" t="str">
        <f t="shared" si="74"/>
        <v/>
      </c>
      <c r="AD373" s="100" t="str">
        <f t="shared" si="75"/>
        <v/>
      </c>
      <c r="AE373" s="100" t="str">
        <f t="shared" si="76"/>
        <v/>
      </c>
      <c r="BN373" s="73" t="str">
        <f t="shared" si="77"/>
        <v/>
      </c>
      <c r="BO373" s="73" t="str">
        <f t="shared" si="78"/>
        <v/>
      </c>
      <c r="BP373" s="73" t="str">
        <f t="shared" si="79"/>
        <v/>
      </c>
      <c r="BQ373" s="73" t="str">
        <f t="shared" si="80"/>
        <v/>
      </c>
      <c r="BT373" s="73" t="str">
        <f t="shared" si="81"/>
        <v/>
      </c>
      <c r="CX373" s="42" t="str">
        <f t="shared" si="84"/>
        <v/>
      </c>
    </row>
    <row r="374" spans="1:102" ht="20.100000000000001" customHeight="1" x14ac:dyDescent="0.3">
      <c r="A374" s="90">
        <f>ROW()</f>
        <v>374</v>
      </c>
      <c r="B374" s="139" t="str">
        <f t="shared" si="82"/>
        <v/>
      </c>
      <c r="C374" s="139" t="str">
        <f t="shared" si="71"/>
        <v/>
      </c>
      <c r="D374" s="139" t="str">
        <f>IF(C374="","",COUNTIFS(C$11:C374,"&gt;0"))</f>
        <v/>
      </c>
      <c r="E374" s="57"/>
      <c r="F374" s="58"/>
      <c r="G374" s="58"/>
      <c r="H374" s="57"/>
      <c r="I374" s="180"/>
      <c r="J374" s="68"/>
      <c r="K374" s="277"/>
      <c r="L374" s="275">
        <v>0</v>
      </c>
      <c r="M374" s="183" t="str">
        <f>IFERROR(VLOOKUP(J374,Lists!J$4:K$723,2,FALSE),"")</f>
        <v/>
      </c>
      <c r="N374" s="70" t="str">
        <f>IFERROR(VLOOKUP(J374,Lists!J$4:L$723,3,FALSE),"")</f>
        <v/>
      </c>
      <c r="O374" s="71" t="str">
        <f t="shared" si="83"/>
        <v/>
      </c>
      <c r="P374" s="66"/>
      <c r="Q374" s="181"/>
      <c r="R374" s="94"/>
      <c r="S374" s="102"/>
      <c r="T374" s="103"/>
      <c r="U374" s="94"/>
      <c r="V374" s="104"/>
      <c r="W374" s="114"/>
      <c r="X374" s="85" t="str">
        <f>IFERROR(VLOOKUP(I374,Lists!A$4:B$11,2,FALSE),"")</f>
        <v/>
      </c>
      <c r="Y374" s="85" t="str">
        <f>IFERROR(VLOOKUP(#REF!,Lists!A$12:B$45,2,FALSE),"")</f>
        <v/>
      </c>
      <c r="Z374" s="90" t="str">
        <f t="shared" si="72"/>
        <v/>
      </c>
      <c r="AA374" s="100" t="str">
        <f t="shared" si="73"/>
        <v/>
      </c>
      <c r="AB374" s="100" t="str">
        <f>IF(L374&lt;&gt;0,IF(R374="Yes",IF(#REF!="","P",""),""),"")</f>
        <v/>
      </c>
      <c r="AC374" s="100" t="str">
        <f t="shared" si="74"/>
        <v/>
      </c>
      <c r="AD374" s="100" t="str">
        <f t="shared" si="75"/>
        <v/>
      </c>
      <c r="AE374" s="100" t="str">
        <f t="shared" si="76"/>
        <v/>
      </c>
      <c r="BN374" s="73" t="str">
        <f t="shared" si="77"/>
        <v/>
      </c>
      <c r="BO374" s="73" t="str">
        <f t="shared" si="78"/>
        <v/>
      </c>
      <c r="BP374" s="73" t="str">
        <f t="shared" si="79"/>
        <v/>
      </c>
      <c r="BQ374" s="73" t="str">
        <f t="shared" si="80"/>
        <v/>
      </c>
      <c r="BT374" s="73" t="str">
        <f t="shared" si="81"/>
        <v/>
      </c>
      <c r="CX374" s="42" t="str">
        <f t="shared" si="84"/>
        <v/>
      </c>
    </row>
    <row r="375" spans="1:102" ht="20.100000000000001" customHeight="1" x14ac:dyDescent="0.3">
      <c r="A375" s="90">
        <f>ROW()</f>
        <v>375</v>
      </c>
      <c r="B375" s="139" t="str">
        <f t="shared" si="82"/>
        <v/>
      </c>
      <c r="C375" s="139" t="str">
        <f t="shared" si="71"/>
        <v/>
      </c>
      <c r="D375" s="139" t="str">
        <f>IF(C375="","",COUNTIFS(C$11:C375,"&gt;0"))</f>
        <v/>
      </c>
      <c r="E375" s="57"/>
      <c r="F375" s="58"/>
      <c r="G375" s="58"/>
      <c r="H375" s="57"/>
      <c r="I375" s="180"/>
      <c r="J375" s="68"/>
      <c r="K375" s="277"/>
      <c r="L375" s="275">
        <v>0</v>
      </c>
      <c r="M375" s="183" t="str">
        <f>IFERROR(VLOOKUP(J375,Lists!J$4:K$723,2,FALSE),"")</f>
        <v/>
      </c>
      <c r="N375" s="70" t="str">
        <f>IFERROR(VLOOKUP(J375,Lists!J$4:L$723,3,FALSE),"")</f>
        <v/>
      </c>
      <c r="O375" s="71" t="str">
        <f t="shared" si="83"/>
        <v/>
      </c>
      <c r="P375" s="66"/>
      <c r="Q375" s="181"/>
      <c r="R375" s="94"/>
      <c r="S375" s="102"/>
      <c r="T375" s="103"/>
      <c r="U375" s="94"/>
      <c r="V375" s="104"/>
      <c r="W375" s="114"/>
      <c r="X375" s="85" t="str">
        <f>IFERROR(VLOOKUP(I375,Lists!A$4:B$11,2,FALSE),"")</f>
        <v/>
      </c>
      <c r="Y375" s="85" t="str">
        <f>IFERROR(VLOOKUP(#REF!,Lists!A$12:B$45,2,FALSE),"")</f>
        <v/>
      </c>
      <c r="Z375" s="90" t="str">
        <f t="shared" si="72"/>
        <v/>
      </c>
      <c r="AA375" s="100" t="str">
        <f t="shared" si="73"/>
        <v/>
      </c>
      <c r="AB375" s="100" t="str">
        <f>IF(L375&lt;&gt;0,IF(R375="Yes",IF(#REF!="","P",""),""),"")</f>
        <v/>
      </c>
      <c r="AC375" s="100" t="str">
        <f t="shared" si="74"/>
        <v/>
      </c>
      <c r="AD375" s="100" t="str">
        <f t="shared" si="75"/>
        <v/>
      </c>
      <c r="AE375" s="100" t="str">
        <f t="shared" si="76"/>
        <v/>
      </c>
      <c r="BN375" s="73" t="str">
        <f t="shared" si="77"/>
        <v/>
      </c>
      <c r="BO375" s="73" t="str">
        <f t="shared" si="78"/>
        <v/>
      </c>
      <c r="BP375" s="73" t="str">
        <f t="shared" si="79"/>
        <v/>
      </c>
      <c r="BQ375" s="73" t="str">
        <f t="shared" si="80"/>
        <v/>
      </c>
      <c r="BT375" s="73" t="str">
        <f t="shared" si="81"/>
        <v/>
      </c>
      <c r="CX375" s="42" t="str">
        <f t="shared" si="84"/>
        <v/>
      </c>
    </row>
    <row r="376" spans="1:102" ht="20.100000000000001" customHeight="1" x14ac:dyDescent="0.3">
      <c r="A376" s="90">
        <f>ROW()</f>
        <v>376</v>
      </c>
      <c r="B376" s="139" t="str">
        <f t="shared" si="82"/>
        <v/>
      </c>
      <c r="C376" s="139" t="str">
        <f t="shared" si="71"/>
        <v/>
      </c>
      <c r="D376" s="139" t="str">
        <f>IF(C376="","",COUNTIFS(C$11:C376,"&gt;0"))</f>
        <v/>
      </c>
      <c r="E376" s="57"/>
      <c r="F376" s="58"/>
      <c r="G376" s="58"/>
      <c r="H376" s="57"/>
      <c r="I376" s="180"/>
      <c r="J376" s="68"/>
      <c r="K376" s="277"/>
      <c r="L376" s="275">
        <v>0</v>
      </c>
      <c r="M376" s="183" t="str">
        <f>IFERROR(VLOOKUP(J376,Lists!J$4:K$723,2,FALSE),"")</f>
        <v/>
      </c>
      <c r="N376" s="70" t="str">
        <f>IFERROR(VLOOKUP(J376,Lists!J$4:L$723,3,FALSE),"")</f>
        <v/>
      </c>
      <c r="O376" s="71" t="str">
        <f t="shared" si="83"/>
        <v/>
      </c>
      <c r="P376" s="66"/>
      <c r="Q376" s="181"/>
      <c r="R376" s="94"/>
      <c r="S376" s="102"/>
      <c r="T376" s="103"/>
      <c r="U376" s="94"/>
      <c r="V376" s="104"/>
      <c r="W376" s="114"/>
      <c r="X376" s="85" t="str">
        <f>IFERROR(VLOOKUP(I376,Lists!A$4:B$11,2,FALSE),"")</f>
        <v/>
      </c>
      <c r="Y376" s="85" t="str">
        <f>IFERROR(VLOOKUP(#REF!,Lists!A$12:B$45,2,FALSE),"")</f>
        <v/>
      </c>
      <c r="Z376" s="90" t="str">
        <f t="shared" si="72"/>
        <v/>
      </c>
      <c r="AA376" s="100" t="str">
        <f t="shared" si="73"/>
        <v/>
      </c>
      <c r="AB376" s="100" t="str">
        <f>IF(L376&lt;&gt;0,IF(R376="Yes",IF(#REF!="","P",""),""),"")</f>
        <v/>
      </c>
      <c r="AC376" s="100" t="str">
        <f t="shared" si="74"/>
        <v/>
      </c>
      <c r="AD376" s="100" t="str">
        <f t="shared" si="75"/>
        <v/>
      </c>
      <c r="AE376" s="100" t="str">
        <f t="shared" si="76"/>
        <v/>
      </c>
      <c r="BN376" s="73" t="str">
        <f t="shared" si="77"/>
        <v/>
      </c>
      <c r="BO376" s="73" t="str">
        <f t="shared" si="78"/>
        <v/>
      </c>
      <c r="BP376" s="73" t="str">
        <f t="shared" si="79"/>
        <v/>
      </c>
      <c r="BQ376" s="73" t="str">
        <f t="shared" si="80"/>
        <v/>
      </c>
      <c r="BT376" s="73" t="str">
        <f t="shared" si="81"/>
        <v/>
      </c>
      <c r="CX376" s="42" t="str">
        <f t="shared" si="84"/>
        <v/>
      </c>
    </row>
    <row r="377" spans="1:102" ht="20.100000000000001" customHeight="1" x14ac:dyDescent="0.3">
      <c r="A377" s="90">
        <f>ROW()</f>
        <v>377</v>
      </c>
      <c r="B377" s="139" t="str">
        <f t="shared" si="82"/>
        <v/>
      </c>
      <c r="C377" s="139" t="str">
        <f t="shared" si="71"/>
        <v/>
      </c>
      <c r="D377" s="139" t="str">
        <f>IF(C377="","",COUNTIFS(C$11:C377,"&gt;0"))</f>
        <v/>
      </c>
      <c r="E377" s="57"/>
      <c r="F377" s="58"/>
      <c r="G377" s="58"/>
      <c r="H377" s="57"/>
      <c r="I377" s="180"/>
      <c r="J377" s="68"/>
      <c r="K377" s="277"/>
      <c r="L377" s="275">
        <v>0</v>
      </c>
      <c r="M377" s="183" t="str">
        <f>IFERROR(VLOOKUP(J377,Lists!J$4:K$723,2,FALSE),"")</f>
        <v/>
      </c>
      <c r="N377" s="70" t="str">
        <f>IFERROR(VLOOKUP(J377,Lists!J$4:L$723,3,FALSE),"")</f>
        <v/>
      </c>
      <c r="O377" s="71" t="str">
        <f t="shared" si="83"/>
        <v/>
      </c>
      <c r="P377" s="66"/>
      <c r="Q377" s="181"/>
      <c r="R377" s="94"/>
      <c r="S377" s="102"/>
      <c r="T377" s="103"/>
      <c r="U377" s="94"/>
      <c r="V377" s="104"/>
      <c r="W377" s="114"/>
      <c r="X377" s="85" t="str">
        <f>IFERROR(VLOOKUP(I377,Lists!A$4:B$11,2,FALSE),"")</f>
        <v/>
      </c>
      <c r="Y377" s="85" t="str">
        <f>IFERROR(VLOOKUP(#REF!,Lists!A$12:B$45,2,FALSE),"")</f>
        <v/>
      </c>
      <c r="Z377" s="90" t="str">
        <f t="shared" si="72"/>
        <v/>
      </c>
      <c r="AA377" s="100" t="str">
        <f t="shared" si="73"/>
        <v/>
      </c>
      <c r="AB377" s="100" t="str">
        <f>IF(L377&lt;&gt;0,IF(R377="Yes",IF(#REF!="","P",""),""),"")</f>
        <v/>
      </c>
      <c r="AC377" s="100" t="str">
        <f t="shared" si="74"/>
        <v/>
      </c>
      <c r="AD377" s="100" t="str">
        <f t="shared" si="75"/>
        <v/>
      </c>
      <c r="AE377" s="100" t="str">
        <f t="shared" si="76"/>
        <v/>
      </c>
      <c r="BN377" s="73" t="str">
        <f t="shared" si="77"/>
        <v/>
      </c>
      <c r="BO377" s="73" t="str">
        <f t="shared" si="78"/>
        <v/>
      </c>
      <c r="BP377" s="73" t="str">
        <f t="shared" si="79"/>
        <v/>
      </c>
      <c r="BQ377" s="73" t="str">
        <f t="shared" si="80"/>
        <v/>
      </c>
      <c r="BT377" s="73" t="str">
        <f t="shared" si="81"/>
        <v/>
      </c>
      <c r="CX377" s="42" t="str">
        <f t="shared" si="84"/>
        <v/>
      </c>
    </row>
    <row r="378" spans="1:102" ht="20.100000000000001" customHeight="1" x14ac:dyDescent="0.3">
      <c r="A378" s="90">
        <f>ROW()</f>
        <v>378</v>
      </c>
      <c r="B378" s="139" t="str">
        <f t="shared" si="82"/>
        <v/>
      </c>
      <c r="C378" s="139" t="str">
        <f t="shared" si="71"/>
        <v/>
      </c>
      <c r="D378" s="139" t="str">
        <f>IF(C378="","",COUNTIFS(C$11:C378,"&gt;0"))</f>
        <v/>
      </c>
      <c r="E378" s="57"/>
      <c r="F378" s="58"/>
      <c r="G378" s="58"/>
      <c r="H378" s="57"/>
      <c r="I378" s="180"/>
      <c r="J378" s="68"/>
      <c r="K378" s="277"/>
      <c r="L378" s="275">
        <v>0</v>
      </c>
      <c r="M378" s="183" t="str">
        <f>IFERROR(VLOOKUP(J378,Lists!J$4:K$723,2,FALSE),"")</f>
        <v/>
      </c>
      <c r="N378" s="70" t="str">
        <f>IFERROR(VLOOKUP(J378,Lists!J$4:L$723,3,FALSE),"")</f>
        <v/>
      </c>
      <c r="O378" s="71" t="str">
        <f t="shared" si="83"/>
        <v/>
      </c>
      <c r="P378" s="66"/>
      <c r="Q378" s="181"/>
      <c r="R378" s="94"/>
      <c r="S378" s="102"/>
      <c r="T378" s="103"/>
      <c r="U378" s="94"/>
      <c r="V378" s="104"/>
      <c r="W378" s="114"/>
      <c r="X378" s="85" t="str">
        <f>IFERROR(VLOOKUP(I378,Lists!A$4:B$11,2,FALSE),"")</f>
        <v/>
      </c>
      <c r="Y378" s="85" t="str">
        <f>IFERROR(VLOOKUP(#REF!,Lists!A$12:B$45,2,FALSE),"")</f>
        <v/>
      </c>
      <c r="Z378" s="90" t="str">
        <f t="shared" si="72"/>
        <v/>
      </c>
      <c r="AA378" s="100" t="str">
        <f t="shared" si="73"/>
        <v/>
      </c>
      <c r="AB378" s="100" t="str">
        <f>IF(L378&lt;&gt;0,IF(R378="Yes",IF(#REF!="","P",""),""),"")</f>
        <v/>
      </c>
      <c r="AC378" s="100" t="str">
        <f t="shared" si="74"/>
        <v/>
      </c>
      <c r="AD378" s="100" t="str">
        <f t="shared" si="75"/>
        <v/>
      </c>
      <c r="AE378" s="100" t="str">
        <f t="shared" si="76"/>
        <v/>
      </c>
      <c r="BN378" s="73" t="str">
        <f t="shared" si="77"/>
        <v/>
      </c>
      <c r="BO378" s="73" t="str">
        <f t="shared" si="78"/>
        <v/>
      </c>
      <c r="BP378" s="73" t="str">
        <f t="shared" si="79"/>
        <v/>
      </c>
      <c r="BQ378" s="73" t="str">
        <f t="shared" si="80"/>
        <v/>
      </c>
      <c r="BT378" s="73" t="str">
        <f t="shared" si="81"/>
        <v/>
      </c>
      <c r="CX378" s="42" t="str">
        <f t="shared" si="84"/>
        <v/>
      </c>
    </row>
    <row r="379" spans="1:102" ht="20.100000000000001" customHeight="1" x14ac:dyDescent="0.3">
      <c r="A379" s="90">
        <f>ROW()</f>
        <v>379</v>
      </c>
      <c r="B379" s="139" t="str">
        <f t="shared" si="82"/>
        <v/>
      </c>
      <c r="C379" s="139" t="str">
        <f t="shared" si="71"/>
        <v/>
      </c>
      <c r="D379" s="139" t="str">
        <f>IF(C379="","",COUNTIFS(C$11:C379,"&gt;0"))</f>
        <v/>
      </c>
      <c r="E379" s="57"/>
      <c r="F379" s="58"/>
      <c r="G379" s="58"/>
      <c r="H379" s="57"/>
      <c r="I379" s="180"/>
      <c r="J379" s="68"/>
      <c r="K379" s="277"/>
      <c r="L379" s="275">
        <v>0</v>
      </c>
      <c r="M379" s="183" t="str">
        <f>IFERROR(VLOOKUP(J379,Lists!J$4:K$723,2,FALSE),"")</f>
        <v/>
      </c>
      <c r="N379" s="70" t="str">
        <f>IFERROR(VLOOKUP(J379,Lists!J$4:L$723,3,FALSE),"")</f>
        <v/>
      </c>
      <c r="O379" s="71" t="str">
        <f t="shared" si="83"/>
        <v/>
      </c>
      <c r="P379" s="66"/>
      <c r="Q379" s="181"/>
      <c r="R379" s="94"/>
      <c r="S379" s="102"/>
      <c r="T379" s="103"/>
      <c r="U379" s="94"/>
      <c r="V379" s="104"/>
      <c r="W379" s="114"/>
      <c r="X379" s="85" t="str">
        <f>IFERROR(VLOOKUP(I379,Lists!A$4:B$11,2,FALSE),"")</f>
        <v/>
      </c>
      <c r="Y379" s="85" t="str">
        <f>IFERROR(VLOOKUP(#REF!,Lists!A$12:B$45,2,FALSE),"")</f>
        <v/>
      </c>
      <c r="Z379" s="90" t="str">
        <f t="shared" si="72"/>
        <v/>
      </c>
      <c r="AA379" s="100" t="str">
        <f t="shared" si="73"/>
        <v/>
      </c>
      <c r="AB379" s="100" t="str">
        <f>IF(L379&lt;&gt;0,IF(R379="Yes",IF(#REF!="","P",""),""),"")</f>
        <v/>
      </c>
      <c r="AC379" s="100" t="str">
        <f t="shared" si="74"/>
        <v/>
      </c>
      <c r="AD379" s="100" t="str">
        <f t="shared" si="75"/>
        <v/>
      </c>
      <c r="AE379" s="100" t="str">
        <f t="shared" si="76"/>
        <v/>
      </c>
      <c r="BN379" s="73" t="str">
        <f t="shared" si="77"/>
        <v/>
      </c>
      <c r="BO379" s="73" t="str">
        <f t="shared" si="78"/>
        <v/>
      </c>
      <c r="BP379" s="73" t="str">
        <f t="shared" si="79"/>
        <v/>
      </c>
      <c r="BQ379" s="73" t="str">
        <f t="shared" si="80"/>
        <v/>
      </c>
      <c r="BT379" s="73" t="str">
        <f t="shared" si="81"/>
        <v/>
      </c>
      <c r="CX379" s="42" t="str">
        <f t="shared" si="84"/>
        <v/>
      </c>
    </row>
    <row r="380" spans="1:102" ht="20.100000000000001" customHeight="1" x14ac:dyDescent="0.3">
      <c r="A380" s="90">
        <f>ROW()</f>
        <v>380</v>
      </c>
      <c r="B380" s="139" t="str">
        <f t="shared" si="82"/>
        <v/>
      </c>
      <c r="C380" s="139" t="str">
        <f t="shared" si="71"/>
        <v/>
      </c>
      <c r="D380" s="139" t="str">
        <f>IF(C380="","",COUNTIFS(C$11:C380,"&gt;0"))</f>
        <v/>
      </c>
      <c r="E380" s="57"/>
      <c r="F380" s="58"/>
      <c r="G380" s="58"/>
      <c r="H380" s="57"/>
      <c r="I380" s="180"/>
      <c r="J380" s="68"/>
      <c r="K380" s="277"/>
      <c r="L380" s="275">
        <v>0</v>
      </c>
      <c r="M380" s="183" t="str">
        <f>IFERROR(VLOOKUP(J380,Lists!J$4:K$723,2,FALSE),"")</f>
        <v/>
      </c>
      <c r="N380" s="70" t="str">
        <f>IFERROR(VLOOKUP(J380,Lists!J$4:L$723,3,FALSE),"")</f>
        <v/>
      </c>
      <c r="O380" s="71" t="str">
        <f t="shared" si="83"/>
        <v/>
      </c>
      <c r="P380" s="66"/>
      <c r="Q380" s="181"/>
      <c r="R380" s="94"/>
      <c r="S380" s="102"/>
      <c r="T380" s="103"/>
      <c r="U380" s="94"/>
      <c r="V380" s="104"/>
      <c r="W380" s="114"/>
      <c r="X380" s="85" t="str">
        <f>IFERROR(VLOOKUP(I380,Lists!A$4:B$11,2,FALSE),"")</f>
        <v/>
      </c>
      <c r="Y380" s="85" t="str">
        <f>IFERROR(VLOOKUP(#REF!,Lists!A$12:B$45,2,FALSE),"")</f>
        <v/>
      </c>
      <c r="Z380" s="90" t="str">
        <f t="shared" si="72"/>
        <v/>
      </c>
      <c r="AA380" s="100" t="str">
        <f t="shared" si="73"/>
        <v/>
      </c>
      <c r="AB380" s="100" t="str">
        <f>IF(L380&lt;&gt;0,IF(R380="Yes",IF(#REF!="","P",""),""),"")</f>
        <v/>
      </c>
      <c r="AC380" s="100" t="str">
        <f t="shared" si="74"/>
        <v/>
      </c>
      <c r="AD380" s="100" t="str">
        <f t="shared" si="75"/>
        <v/>
      </c>
      <c r="AE380" s="100" t="str">
        <f t="shared" si="76"/>
        <v/>
      </c>
      <c r="BN380" s="73" t="str">
        <f t="shared" si="77"/>
        <v/>
      </c>
      <c r="BO380" s="73" t="str">
        <f t="shared" si="78"/>
        <v/>
      </c>
      <c r="BP380" s="73" t="str">
        <f t="shared" si="79"/>
        <v/>
      </c>
      <c r="BQ380" s="73" t="str">
        <f t="shared" si="80"/>
        <v/>
      </c>
      <c r="BT380" s="73" t="str">
        <f t="shared" si="81"/>
        <v/>
      </c>
      <c r="CX380" s="42" t="str">
        <f t="shared" si="84"/>
        <v/>
      </c>
    </row>
    <row r="381" spans="1:102" ht="20.100000000000001" customHeight="1" x14ac:dyDescent="0.3">
      <c r="A381" s="90">
        <f>ROW()</f>
        <v>381</v>
      </c>
      <c r="B381" s="139" t="str">
        <f t="shared" si="82"/>
        <v/>
      </c>
      <c r="C381" s="139" t="str">
        <f t="shared" si="71"/>
        <v/>
      </c>
      <c r="D381" s="139" t="str">
        <f>IF(C381="","",COUNTIFS(C$11:C381,"&gt;0"))</f>
        <v/>
      </c>
      <c r="E381" s="57"/>
      <c r="F381" s="58"/>
      <c r="G381" s="58"/>
      <c r="H381" s="57"/>
      <c r="I381" s="180"/>
      <c r="J381" s="68"/>
      <c r="K381" s="277"/>
      <c r="L381" s="275">
        <v>0</v>
      </c>
      <c r="M381" s="183" t="str">
        <f>IFERROR(VLOOKUP(J381,Lists!J$4:K$723,2,FALSE),"")</f>
        <v/>
      </c>
      <c r="N381" s="70" t="str">
        <f>IFERROR(VLOOKUP(J381,Lists!J$4:L$723,3,FALSE),"")</f>
        <v/>
      </c>
      <c r="O381" s="71" t="str">
        <f t="shared" si="83"/>
        <v/>
      </c>
      <c r="P381" s="66"/>
      <c r="Q381" s="181"/>
      <c r="R381" s="94"/>
      <c r="S381" s="102"/>
      <c r="T381" s="103"/>
      <c r="U381" s="94"/>
      <c r="V381" s="104"/>
      <c r="W381" s="114"/>
      <c r="X381" s="85" t="str">
        <f>IFERROR(VLOOKUP(I381,Lists!A$4:B$11,2,FALSE),"")</f>
        <v/>
      </c>
      <c r="Y381" s="85" t="str">
        <f>IFERROR(VLOOKUP(#REF!,Lists!A$12:B$45,2,FALSE),"")</f>
        <v/>
      </c>
      <c r="Z381" s="90" t="str">
        <f t="shared" si="72"/>
        <v/>
      </c>
      <c r="AA381" s="100" t="str">
        <f t="shared" si="73"/>
        <v/>
      </c>
      <c r="AB381" s="100" t="str">
        <f>IF(L381&lt;&gt;0,IF(R381="Yes",IF(#REF!="","P",""),""),"")</f>
        <v/>
      </c>
      <c r="AC381" s="100" t="str">
        <f t="shared" si="74"/>
        <v/>
      </c>
      <c r="AD381" s="100" t="str">
        <f t="shared" si="75"/>
        <v/>
      </c>
      <c r="AE381" s="100" t="str">
        <f t="shared" si="76"/>
        <v/>
      </c>
      <c r="BN381" s="73" t="str">
        <f t="shared" si="77"/>
        <v/>
      </c>
      <c r="BO381" s="73" t="str">
        <f t="shared" si="78"/>
        <v/>
      </c>
      <c r="BP381" s="73" t="str">
        <f t="shared" si="79"/>
        <v/>
      </c>
      <c r="BQ381" s="73" t="str">
        <f t="shared" si="80"/>
        <v/>
      </c>
      <c r="BT381" s="73" t="str">
        <f t="shared" si="81"/>
        <v/>
      </c>
      <c r="CX381" s="42" t="str">
        <f t="shared" si="84"/>
        <v/>
      </c>
    </row>
    <row r="382" spans="1:102" ht="20.100000000000001" customHeight="1" x14ac:dyDescent="0.3">
      <c r="A382" s="90">
        <f>ROW()</f>
        <v>382</v>
      </c>
      <c r="B382" s="139" t="str">
        <f t="shared" si="82"/>
        <v/>
      </c>
      <c r="C382" s="139" t="str">
        <f t="shared" si="71"/>
        <v/>
      </c>
      <c r="D382" s="139" t="str">
        <f>IF(C382="","",COUNTIFS(C$11:C382,"&gt;0"))</f>
        <v/>
      </c>
      <c r="E382" s="57"/>
      <c r="F382" s="58"/>
      <c r="G382" s="58"/>
      <c r="H382" s="57"/>
      <c r="I382" s="180"/>
      <c r="J382" s="68"/>
      <c r="K382" s="277"/>
      <c r="L382" s="275">
        <v>0</v>
      </c>
      <c r="M382" s="183" t="str">
        <f>IFERROR(VLOOKUP(J382,Lists!J$4:K$723,2,FALSE),"")</f>
        <v/>
      </c>
      <c r="N382" s="70" t="str">
        <f>IFERROR(VLOOKUP(J382,Lists!J$4:L$723,3,FALSE),"")</f>
        <v/>
      </c>
      <c r="O382" s="71" t="str">
        <f t="shared" si="83"/>
        <v/>
      </c>
      <c r="P382" s="66"/>
      <c r="Q382" s="181"/>
      <c r="R382" s="94"/>
      <c r="S382" s="102"/>
      <c r="T382" s="103"/>
      <c r="U382" s="94"/>
      <c r="V382" s="104"/>
      <c r="W382" s="114"/>
      <c r="X382" s="85" t="str">
        <f>IFERROR(VLOOKUP(I382,Lists!A$4:B$11,2,FALSE),"")</f>
        <v/>
      </c>
      <c r="Y382" s="85" t="str">
        <f>IFERROR(VLOOKUP(#REF!,Lists!A$12:B$45,2,FALSE),"")</f>
        <v/>
      </c>
      <c r="Z382" s="90" t="str">
        <f t="shared" si="72"/>
        <v/>
      </c>
      <c r="AA382" s="100" t="str">
        <f t="shared" si="73"/>
        <v/>
      </c>
      <c r="AB382" s="100" t="str">
        <f>IF(L382&lt;&gt;0,IF(R382="Yes",IF(#REF!="","P",""),""),"")</f>
        <v/>
      </c>
      <c r="AC382" s="100" t="str">
        <f t="shared" si="74"/>
        <v/>
      </c>
      <c r="AD382" s="100" t="str">
        <f t="shared" si="75"/>
        <v/>
      </c>
      <c r="AE382" s="100" t="str">
        <f t="shared" si="76"/>
        <v/>
      </c>
      <c r="BN382" s="73" t="str">
        <f t="shared" si="77"/>
        <v/>
      </c>
      <c r="BO382" s="73" t="str">
        <f t="shared" si="78"/>
        <v/>
      </c>
      <c r="BP382" s="73" t="str">
        <f t="shared" si="79"/>
        <v/>
      </c>
      <c r="BQ382" s="73" t="str">
        <f t="shared" si="80"/>
        <v/>
      </c>
      <c r="BT382" s="73" t="str">
        <f t="shared" si="81"/>
        <v/>
      </c>
      <c r="CX382" s="42" t="str">
        <f t="shared" si="84"/>
        <v/>
      </c>
    </row>
    <row r="383" spans="1:102" ht="20.100000000000001" customHeight="1" x14ac:dyDescent="0.3">
      <c r="A383" s="90">
        <f>ROW()</f>
        <v>383</v>
      </c>
      <c r="B383" s="139" t="str">
        <f t="shared" si="82"/>
        <v/>
      </c>
      <c r="C383" s="139" t="str">
        <f t="shared" si="71"/>
        <v/>
      </c>
      <c r="D383" s="139" t="str">
        <f>IF(C383="","",COUNTIFS(C$11:C383,"&gt;0"))</f>
        <v/>
      </c>
      <c r="E383" s="57"/>
      <c r="F383" s="58"/>
      <c r="G383" s="58"/>
      <c r="H383" s="57"/>
      <c r="I383" s="180"/>
      <c r="J383" s="68"/>
      <c r="K383" s="277"/>
      <c r="L383" s="275">
        <v>0</v>
      </c>
      <c r="M383" s="183" t="str">
        <f>IFERROR(VLOOKUP(J383,Lists!J$4:K$723,2,FALSE),"")</f>
        <v/>
      </c>
      <c r="N383" s="70" t="str">
        <f>IFERROR(VLOOKUP(J383,Lists!J$4:L$723,3,FALSE),"")</f>
        <v/>
      </c>
      <c r="O383" s="71" t="str">
        <f t="shared" si="83"/>
        <v/>
      </c>
      <c r="P383" s="66"/>
      <c r="Q383" s="181"/>
      <c r="R383" s="94"/>
      <c r="S383" s="102"/>
      <c r="T383" s="103"/>
      <c r="U383" s="94"/>
      <c r="V383" s="104"/>
      <c r="W383" s="114"/>
      <c r="X383" s="85" t="str">
        <f>IFERROR(VLOOKUP(I383,Lists!A$4:B$11,2,FALSE),"")</f>
        <v/>
      </c>
      <c r="Y383" s="85" t="str">
        <f>IFERROR(VLOOKUP(#REF!,Lists!A$12:B$45,2,FALSE),"")</f>
        <v/>
      </c>
      <c r="Z383" s="90" t="str">
        <f t="shared" si="72"/>
        <v/>
      </c>
      <c r="AA383" s="100" t="str">
        <f t="shared" si="73"/>
        <v/>
      </c>
      <c r="AB383" s="100" t="str">
        <f>IF(L383&lt;&gt;0,IF(R383="Yes",IF(#REF!="","P",""),""),"")</f>
        <v/>
      </c>
      <c r="AC383" s="100" t="str">
        <f t="shared" si="74"/>
        <v/>
      </c>
      <c r="AD383" s="100" t="str">
        <f t="shared" si="75"/>
        <v/>
      </c>
      <c r="AE383" s="100" t="str">
        <f t="shared" si="76"/>
        <v/>
      </c>
      <c r="BN383" s="73" t="str">
        <f t="shared" si="77"/>
        <v/>
      </c>
      <c r="BO383" s="73" t="str">
        <f t="shared" si="78"/>
        <v/>
      </c>
      <c r="BP383" s="73" t="str">
        <f t="shared" si="79"/>
        <v/>
      </c>
      <c r="BQ383" s="73" t="str">
        <f t="shared" si="80"/>
        <v/>
      </c>
      <c r="BT383" s="73" t="str">
        <f t="shared" si="81"/>
        <v/>
      </c>
      <c r="CX383" s="42" t="str">
        <f t="shared" si="84"/>
        <v/>
      </c>
    </row>
    <row r="384" spans="1:102" ht="20.100000000000001" customHeight="1" x14ac:dyDescent="0.3">
      <c r="A384" s="90">
        <f>ROW()</f>
        <v>384</v>
      </c>
      <c r="B384" s="139" t="str">
        <f t="shared" si="82"/>
        <v/>
      </c>
      <c r="C384" s="139" t="str">
        <f t="shared" si="71"/>
        <v/>
      </c>
      <c r="D384" s="139" t="str">
        <f>IF(C384="","",COUNTIFS(C$11:C384,"&gt;0"))</f>
        <v/>
      </c>
      <c r="E384" s="57"/>
      <c r="F384" s="58"/>
      <c r="G384" s="58"/>
      <c r="H384" s="57"/>
      <c r="I384" s="180"/>
      <c r="J384" s="68"/>
      <c r="K384" s="277"/>
      <c r="L384" s="275">
        <v>0</v>
      </c>
      <c r="M384" s="183" t="str">
        <f>IFERROR(VLOOKUP(J384,Lists!J$4:K$723,2,FALSE),"")</f>
        <v/>
      </c>
      <c r="N384" s="70" t="str">
        <f>IFERROR(VLOOKUP(J384,Lists!J$4:L$723,3,FALSE),"")</f>
        <v/>
      </c>
      <c r="O384" s="71" t="str">
        <f t="shared" si="83"/>
        <v/>
      </c>
      <c r="P384" s="66"/>
      <c r="Q384" s="181"/>
      <c r="R384" s="94"/>
      <c r="S384" s="102"/>
      <c r="T384" s="103"/>
      <c r="U384" s="94"/>
      <c r="V384" s="104"/>
      <c r="W384" s="114"/>
      <c r="X384" s="85" t="str">
        <f>IFERROR(VLOOKUP(I384,Lists!A$4:B$11,2,FALSE),"")</f>
        <v/>
      </c>
      <c r="Y384" s="85" t="str">
        <f>IFERROR(VLOOKUP(#REF!,Lists!A$12:B$45,2,FALSE),"")</f>
        <v/>
      </c>
      <c r="Z384" s="90" t="str">
        <f t="shared" si="72"/>
        <v/>
      </c>
      <c r="AA384" s="100" t="str">
        <f t="shared" si="73"/>
        <v/>
      </c>
      <c r="AB384" s="100" t="str">
        <f>IF(L384&lt;&gt;0,IF(R384="Yes",IF(#REF!="","P",""),""),"")</f>
        <v/>
      </c>
      <c r="AC384" s="100" t="str">
        <f t="shared" si="74"/>
        <v/>
      </c>
      <c r="AD384" s="100" t="str">
        <f t="shared" si="75"/>
        <v/>
      </c>
      <c r="AE384" s="100" t="str">
        <f t="shared" si="76"/>
        <v/>
      </c>
      <c r="BN384" s="73" t="str">
        <f t="shared" si="77"/>
        <v/>
      </c>
      <c r="BO384" s="73" t="str">
        <f t="shared" si="78"/>
        <v/>
      </c>
      <c r="BP384" s="73" t="str">
        <f t="shared" si="79"/>
        <v/>
      </c>
      <c r="BQ384" s="73" t="str">
        <f t="shared" si="80"/>
        <v/>
      </c>
      <c r="BT384" s="73" t="str">
        <f t="shared" si="81"/>
        <v/>
      </c>
      <c r="CX384" s="42" t="str">
        <f t="shared" si="84"/>
        <v/>
      </c>
    </row>
    <row r="385" spans="1:102" ht="20.100000000000001" customHeight="1" x14ac:dyDescent="0.3">
      <c r="A385" s="90">
        <f>ROW()</f>
        <v>385</v>
      </c>
      <c r="B385" s="139" t="str">
        <f t="shared" si="82"/>
        <v/>
      </c>
      <c r="C385" s="139" t="str">
        <f t="shared" si="71"/>
        <v/>
      </c>
      <c r="D385" s="139" t="str">
        <f>IF(C385="","",COUNTIFS(C$11:C385,"&gt;0"))</f>
        <v/>
      </c>
      <c r="E385" s="57"/>
      <c r="F385" s="58"/>
      <c r="G385" s="58"/>
      <c r="H385" s="57"/>
      <c r="I385" s="180"/>
      <c r="J385" s="68"/>
      <c r="K385" s="277"/>
      <c r="L385" s="275">
        <v>0</v>
      </c>
      <c r="M385" s="183" t="str">
        <f>IFERROR(VLOOKUP(J385,Lists!J$4:K$723,2,FALSE),"")</f>
        <v/>
      </c>
      <c r="N385" s="70" t="str">
        <f>IFERROR(VLOOKUP(J385,Lists!J$4:L$723,3,FALSE),"")</f>
        <v/>
      </c>
      <c r="O385" s="71" t="str">
        <f t="shared" si="83"/>
        <v/>
      </c>
      <c r="P385" s="66"/>
      <c r="Q385" s="181"/>
      <c r="R385" s="94"/>
      <c r="S385" s="102"/>
      <c r="T385" s="103"/>
      <c r="U385" s="94"/>
      <c r="V385" s="104"/>
      <c r="W385" s="114"/>
      <c r="X385" s="85" t="str">
        <f>IFERROR(VLOOKUP(I385,Lists!A$4:B$11,2,FALSE),"")</f>
        <v/>
      </c>
      <c r="Y385" s="85" t="str">
        <f>IFERROR(VLOOKUP(#REF!,Lists!A$12:B$45,2,FALSE),"")</f>
        <v/>
      </c>
      <c r="Z385" s="90" t="str">
        <f t="shared" si="72"/>
        <v/>
      </c>
      <c r="AA385" s="100" t="str">
        <f t="shared" si="73"/>
        <v/>
      </c>
      <c r="AB385" s="100" t="str">
        <f>IF(L385&lt;&gt;0,IF(R385="Yes",IF(#REF!="","P",""),""),"")</f>
        <v/>
      </c>
      <c r="AC385" s="100" t="str">
        <f t="shared" si="74"/>
        <v/>
      </c>
      <c r="AD385" s="100" t="str">
        <f t="shared" si="75"/>
        <v/>
      </c>
      <c r="AE385" s="100" t="str">
        <f t="shared" si="76"/>
        <v/>
      </c>
      <c r="BN385" s="73" t="str">
        <f t="shared" si="77"/>
        <v/>
      </c>
      <c r="BO385" s="73" t="str">
        <f t="shared" si="78"/>
        <v/>
      </c>
      <c r="BP385" s="73" t="str">
        <f t="shared" si="79"/>
        <v/>
      </c>
      <c r="BQ385" s="73" t="str">
        <f t="shared" si="80"/>
        <v/>
      </c>
      <c r="BT385" s="73" t="str">
        <f t="shared" si="81"/>
        <v/>
      </c>
      <c r="CX385" s="42" t="str">
        <f t="shared" si="84"/>
        <v/>
      </c>
    </row>
    <row r="386" spans="1:102" ht="20.100000000000001" customHeight="1" x14ac:dyDescent="0.3">
      <c r="A386" s="90">
        <f>ROW()</f>
        <v>386</v>
      </c>
      <c r="B386" s="139" t="str">
        <f t="shared" si="82"/>
        <v/>
      </c>
      <c r="C386" s="139" t="str">
        <f t="shared" si="71"/>
        <v/>
      </c>
      <c r="D386" s="139" t="str">
        <f>IF(C386="","",COUNTIFS(C$11:C386,"&gt;0"))</f>
        <v/>
      </c>
      <c r="E386" s="57"/>
      <c r="F386" s="58"/>
      <c r="G386" s="58"/>
      <c r="H386" s="57"/>
      <c r="I386" s="180"/>
      <c r="J386" s="68"/>
      <c r="K386" s="277"/>
      <c r="L386" s="275">
        <v>0</v>
      </c>
      <c r="M386" s="183" t="str">
        <f>IFERROR(VLOOKUP(J386,Lists!J$4:K$723,2,FALSE),"")</f>
        <v/>
      </c>
      <c r="N386" s="70" t="str">
        <f>IFERROR(VLOOKUP(J386,Lists!J$4:L$723,3,FALSE),"")</f>
        <v/>
      </c>
      <c r="O386" s="71" t="str">
        <f t="shared" si="83"/>
        <v/>
      </c>
      <c r="P386" s="66"/>
      <c r="Q386" s="181"/>
      <c r="R386" s="94"/>
      <c r="S386" s="102"/>
      <c r="T386" s="103"/>
      <c r="U386" s="94"/>
      <c r="V386" s="104"/>
      <c r="W386" s="114"/>
      <c r="X386" s="85" t="str">
        <f>IFERROR(VLOOKUP(I386,Lists!A$4:B$11,2,FALSE),"")</f>
        <v/>
      </c>
      <c r="Y386" s="85" t="str">
        <f>IFERROR(VLOOKUP(#REF!,Lists!A$12:B$45,2,FALSE),"")</f>
        <v/>
      </c>
      <c r="Z386" s="90" t="str">
        <f t="shared" si="72"/>
        <v/>
      </c>
      <c r="AA386" s="100" t="str">
        <f t="shared" si="73"/>
        <v/>
      </c>
      <c r="AB386" s="100" t="str">
        <f>IF(L386&lt;&gt;0,IF(R386="Yes",IF(#REF!="","P",""),""),"")</f>
        <v/>
      </c>
      <c r="AC386" s="100" t="str">
        <f t="shared" si="74"/>
        <v/>
      </c>
      <c r="AD386" s="100" t="str">
        <f t="shared" si="75"/>
        <v/>
      </c>
      <c r="AE386" s="100" t="str">
        <f t="shared" si="76"/>
        <v/>
      </c>
      <c r="BN386" s="73" t="str">
        <f t="shared" si="77"/>
        <v/>
      </c>
      <c r="BO386" s="73" t="str">
        <f t="shared" si="78"/>
        <v/>
      </c>
      <c r="BP386" s="73" t="str">
        <f t="shared" si="79"/>
        <v/>
      </c>
      <c r="BQ386" s="73" t="str">
        <f t="shared" si="80"/>
        <v/>
      </c>
      <c r="BT386" s="73" t="str">
        <f t="shared" si="81"/>
        <v/>
      </c>
      <c r="CX386" s="42" t="str">
        <f t="shared" si="84"/>
        <v/>
      </c>
    </row>
    <row r="387" spans="1:102" ht="20.100000000000001" customHeight="1" x14ac:dyDescent="0.3">
      <c r="A387" s="90">
        <f>ROW()</f>
        <v>387</v>
      </c>
      <c r="B387" s="139" t="str">
        <f t="shared" si="82"/>
        <v/>
      </c>
      <c r="C387" s="139" t="str">
        <f t="shared" si="71"/>
        <v/>
      </c>
      <c r="D387" s="139" t="str">
        <f>IF(C387="","",COUNTIFS(C$11:C387,"&gt;0"))</f>
        <v/>
      </c>
      <c r="E387" s="57"/>
      <c r="F387" s="58"/>
      <c r="G387" s="58"/>
      <c r="H387" s="57"/>
      <c r="I387" s="180"/>
      <c r="J387" s="68"/>
      <c r="K387" s="277"/>
      <c r="L387" s="275">
        <v>0</v>
      </c>
      <c r="M387" s="183" t="str">
        <f>IFERROR(VLOOKUP(J387,Lists!J$4:K$723,2,FALSE),"")</f>
        <v/>
      </c>
      <c r="N387" s="70" t="str">
        <f>IFERROR(VLOOKUP(J387,Lists!J$4:L$723,3,FALSE),"")</f>
        <v/>
      </c>
      <c r="O387" s="71" t="str">
        <f t="shared" si="83"/>
        <v/>
      </c>
      <c r="P387" s="66"/>
      <c r="Q387" s="181"/>
      <c r="R387" s="94"/>
      <c r="S387" s="102"/>
      <c r="T387" s="103"/>
      <c r="U387" s="94"/>
      <c r="V387" s="104"/>
      <c r="W387" s="114"/>
      <c r="X387" s="85" t="str">
        <f>IFERROR(VLOOKUP(I387,Lists!A$4:B$11,2,FALSE),"")</f>
        <v/>
      </c>
      <c r="Y387" s="85" t="str">
        <f>IFERROR(VLOOKUP(#REF!,Lists!A$12:B$45,2,FALSE),"")</f>
        <v/>
      </c>
      <c r="Z387" s="90" t="str">
        <f t="shared" si="72"/>
        <v/>
      </c>
      <c r="AA387" s="100" t="str">
        <f t="shared" si="73"/>
        <v/>
      </c>
      <c r="AB387" s="100" t="str">
        <f>IF(L387&lt;&gt;0,IF(R387="Yes",IF(#REF!="","P",""),""),"")</f>
        <v/>
      </c>
      <c r="AC387" s="100" t="str">
        <f t="shared" si="74"/>
        <v/>
      </c>
      <c r="AD387" s="100" t="str">
        <f t="shared" si="75"/>
        <v/>
      </c>
      <c r="AE387" s="100" t="str">
        <f t="shared" si="76"/>
        <v/>
      </c>
      <c r="BN387" s="73" t="str">
        <f t="shared" si="77"/>
        <v/>
      </c>
      <c r="BO387" s="73" t="str">
        <f t="shared" si="78"/>
        <v/>
      </c>
      <c r="BP387" s="73" t="str">
        <f t="shared" si="79"/>
        <v/>
      </c>
      <c r="BQ387" s="73" t="str">
        <f t="shared" si="80"/>
        <v/>
      </c>
      <c r="BT387" s="73" t="str">
        <f t="shared" si="81"/>
        <v/>
      </c>
      <c r="CX387" s="42" t="str">
        <f t="shared" si="84"/>
        <v/>
      </c>
    </row>
    <row r="388" spans="1:102" ht="20.100000000000001" customHeight="1" x14ac:dyDescent="0.3">
      <c r="A388" s="90">
        <f>ROW()</f>
        <v>388</v>
      </c>
      <c r="B388" s="139" t="str">
        <f t="shared" si="82"/>
        <v/>
      </c>
      <c r="C388" s="139" t="str">
        <f t="shared" si="71"/>
        <v/>
      </c>
      <c r="D388" s="139" t="str">
        <f>IF(C388="","",COUNTIFS(C$11:C388,"&gt;0"))</f>
        <v/>
      </c>
      <c r="E388" s="57"/>
      <c r="F388" s="58"/>
      <c r="G388" s="58"/>
      <c r="H388" s="57"/>
      <c r="I388" s="180"/>
      <c r="J388" s="68"/>
      <c r="K388" s="277"/>
      <c r="L388" s="275">
        <v>0</v>
      </c>
      <c r="M388" s="183" t="str">
        <f>IFERROR(VLOOKUP(J388,Lists!J$4:K$723,2,FALSE),"")</f>
        <v/>
      </c>
      <c r="N388" s="70" t="str">
        <f>IFERROR(VLOOKUP(J388,Lists!J$4:L$723,3,FALSE),"")</f>
        <v/>
      </c>
      <c r="O388" s="71" t="str">
        <f t="shared" si="83"/>
        <v/>
      </c>
      <c r="P388" s="66"/>
      <c r="Q388" s="181"/>
      <c r="R388" s="94"/>
      <c r="S388" s="102"/>
      <c r="T388" s="103"/>
      <c r="U388" s="94"/>
      <c r="V388" s="104"/>
      <c r="W388" s="114"/>
      <c r="X388" s="85" t="str">
        <f>IFERROR(VLOOKUP(I388,Lists!A$4:B$11,2,FALSE),"")</f>
        <v/>
      </c>
      <c r="Y388" s="85" t="str">
        <f>IFERROR(VLOOKUP(#REF!,Lists!A$12:B$45,2,FALSE),"")</f>
        <v/>
      </c>
      <c r="Z388" s="90" t="str">
        <f t="shared" si="72"/>
        <v/>
      </c>
      <c r="AA388" s="100" t="str">
        <f t="shared" si="73"/>
        <v/>
      </c>
      <c r="AB388" s="100" t="str">
        <f>IF(L388&lt;&gt;0,IF(R388="Yes",IF(#REF!="","P",""),""),"")</f>
        <v/>
      </c>
      <c r="AC388" s="100" t="str">
        <f t="shared" si="74"/>
        <v/>
      </c>
      <c r="AD388" s="100" t="str">
        <f t="shared" si="75"/>
        <v/>
      </c>
      <c r="AE388" s="100" t="str">
        <f t="shared" si="76"/>
        <v/>
      </c>
      <c r="BN388" s="73" t="str">
        <f t="shared" si="77"/>
        <v/>
      </c>
      <c r="BO388" s="73" t="str">
        <f t="shared" si="78"/>
        <v/>
      </c>
      <c r="BP388" s="73" t="str">
        <f t="shared" si="79"/>
        <v/>
      </c>
      <c r="BQ388" s="73" t="str">
        <f t="shared" si="80"/>
        <v/>
      </c>
      <c r="BT388" s="73" t="str">
        <f t="shared" si="81"/>
        <v/>
      </c>
      <c r="CX388" s="42" t="str">
        <f t="shared" si="84"/>
        <v/>
      </c>
    </row>
    <row r="389" spans="1:102" ht="20.100000000000001" customHeight="1" x14ac:dyDescent="0.3">
      <c r="A389" s="90">
        <f>ROW()</f>
        <v>389</v>
      </c>
      <c r="B389" s="139" t="str">
        <f t="shared" si="82"/>
        <v/>
      </c>
      <c r="C389" s="139" t="str">
        <f t="shared" si="71"/>
        <v/>
      </c>
      <c r="D389" s="139" t="str">
        <f>IF(C389="","",COUNTIFS(C$11:C389,"&gt;0"))</f>
        <v/>
      </c>
      <c r="E389" s="57"/>
      <c r="F389" s="58"/>
      <c r="G389" s="58"/>
      <c r="H389" s="57"/>
      <c r="I389" s="180"/>
      <c r="J389" s="68"/>
      <c r="K389" s="277"/>
      <c r="L389" s="275">
        <v>0</v>
      </c>
      <c r="M389" s="183" t="str">
        <f>IFERROR(VLOOKUP(J389,Lists!J$4:K$723,2,FALSE),"")</f>
        <v/>
      </c>
      <c r="N389" s="70" t="str">
        <f>IFERROR(VLOOKUP(J389,Lists!J$4:L$723,3,FALSE),"")</f>
        <v/>
      </c>
      <c r="O389" s="71" t="str">
        <f t="shared" si="83"/>
        <v/>
      </c>
      <c r="P389" s="66"/>
      <c r="Q389" s="181"/>
      <c r="R389" s="94"/>
      <c r="S389" s="102"/>
      <c r="T389" s="103"/>
      <c r="U389" s="94"/>
      <c r="V389" s="104"/>
      <c r="W389" s="114"/>
      <c r="X389" s="85" t="str">
        <f>IFERROR(VLOOKUP(I389,Lists!A$4:B$11,2,FALSE),"")</f>
        <v/>
      </c>
      <c r="Y389" s="85" t="str">
        <f>IFERROR(VLOOKUP(#REF!,Lists!A$12:B$45,2,FALSE),"")</f>
        <v/>
      </c>
      <c r="Z389" s="90" t="str">
        <f t="shared" si="72"/>
        <v/>
      </c>
      <c r="AA389" s="100" t="str">
        <f t="shared" si="73"/>
        <v/>
      </c>
      <c r="AB389" s="100" t="str">
        <f>IF(L389&lt;&gt;0,IF(R389="Yes",IF(#REF!="","P",""),""),"")</f>
        <v/>
      </c>
      <c r="AC389" s="100" t="str">
        <f t="shared" si="74"/>
        <v/>
      </c>
      <c r="AD389" s="100" t="str">
        <f t="shared" si="75"/>
        <v/>
      </c>
      <c r="AE389" s="100" t="str">
        <f t="shared" si="76"/>
        <v/>
      </c>
      <c r="BN389" s="73" t="str">
        <f t="shared" si="77"/>
        <v/>
      </c>
      <c r="BO389" s="73" t="str">
        <f t="shared" si="78"/>
        <v/>
      </c>
      <c r="BP389" s="73" t="str">
        <f t="shared" si="79"/>
        <v/>
      </c>
      <c r="BQ389" s="73" t="str">
        <f t="shared" si="80"/>
        <v/>
      </c>
      <c r="BT389" s="73" t="str">
        <f t="shared" si="81"/>
        <v/>
      </c>
      <c r="CX389" s="42" t="str">
        <f t="shared" si="84"/>
        <v/>
      </c>
    </row>
    <row r="390" spans="1:102" ht="20.100000000000001" customHeight="1" x14ac:dyDescent="0.3">
      <c r="A390" s="90">
        <f>ROW()</f>
        <v>390</v>
      </c>
      <c r="B390" s="139" t="str">
        <f t="shared" si="82"/>
        <v/>
      </c>
      <c r="C390" s="139" t="str">
        <f t="shared" si="71"/>
        <v/>
      </c>
      <c r="D390" s="139" t="str">
        <f>IF(C390="","",COUNTIFS(C$11:C390,"&gt;0"))</f>
        <v/>
      </c>
      <c r="E390" s="57"/>
      <c r="F390" s="58"/>
      <c r="G390" s="58"/>
      <c r="H390" s="57"/>
      <c r="I390" s="180"/>
      <c r="J390" s="68"/>
      <c r="K390" s="277"/>
      <c r="L390" s="275">
        <v>0</v>
      </c>
      <c r="M390" s="183" t="str">
        <f>IFERROR(VLOOKUP(J390,Lists!J$4:K$723,2,FALSE),"")</f>
        <v/>
      </c>
      <c r="N390" s="70" t="str">
        <f>IFERROR(VLOOKUP(J390,Lists!J$4:L$723,3,FALSE),"")</f>
        <v/>
      </c>
      <c r="O390" s="71" t="str">
        <f t="shared" si="83"/>
        <v/>
      </c>
      <c r="P390" s="66"/>
      <c r="Q390" s="181"/>
      <c r="R390" s="94"/>
      <c r="S390" s="102"/>
      <c r="T390" s="103"/>
      <c r="U390" s="94"/>
      <c r="V390" s="104"/>
      <c r="W390" s="114"/>
      <c r="X390" s="85" t="str">
        <f>IFERROR(VLOOKUP(I390,Lists!A$4:B$11,2,FALSE),"")</f>
        <v/>
      </c>
      <c r="Y390" s="85" t="str">
        <f>IFERROR(VLOOKUP(#REF!,Lists!A$12:B$45,2,FALSE),"")</f>
        <v/>
      </c>
      <c r="Z390" s="90" t="str">
        <f t="shared" si="72"/>
        <v/>
      </c>
      <c r="AA390" s="100" t="str">
        <f t="shared" si="73"/>
        <v/>
      </c>
      <c r="AB390" s="100" t="str">
        <f>IF(L390&lt;&gt;0,IF(R390="Yes",IF(#REF!="","P",""),""),"")</f>
        <v/>
      </c>
      <c r="AC390" s="100" t="str">
        <f t="shared" si="74"/>
        <v/>
      </c>
      <c r="AD390" s="100" t="str">
        <f t="shared" si="75"/>
        <v/>
      </c>
      <c r="AE390" s="100" t="str">
        <f t="shared" si="76"/>
        <v/>
      </c>
      <c r="BN390" s="73" t="str">
        <f t="shared" si="77"/>
        <v/>
      </c>
      <c r="BO390" s="73" t="str">
        <f t="shared" si="78"/>
        <v/>
      </c>
      <c r="BP390" s="73" t="str">
        <f t="shared" si="79"/>
        <v/>
      </c>
      <c r="BQ390" s="73" t="str">
        <f t="shared" si="80"/>
        <v/>
      </c>
      <c r="BT390" s="73" t="str">
        <f t="shared" si="81"/>
        <v/>
      </c>
      <c r="CX390" s="42" t="str">
        <f t="shared" si="84"/>
        <v/>
      </c>
    </row>
    <row r="391" spans="1:102" ht="20.100000000000001" customHeight="1" x14ac:dyDescent="0.3">
      <c r="A391" s="90">
        <f>ROW()</f>
        <v>391</v>
      </c>
      <c r="B391" s="139" t="str">
        <f t="shared" si="82"/>
        <v/>
      </c>
      <c r="C391" s="139" t="str">
        <f t="shared" si="71"/>
        <v/>
      </c>
      <c r="D391" s="139" t="str">
        <f>IF(C391="","",COUNTIFS(C$11:C391,"&gt;0"))</f>
        <v/>
      </c>
      <c r="E391" s="57"/>
      <c r="F391" s="58"/>
      <c r="G391" s="58"/>
      <c r="H391" s="57"/>
      <c r="I391" s="180"/>
      <c r="J391" s="68"/>
      <c r="K391" s="277"/>
      <c r="L391" s="275">
        <v>0</v>
      </c>
      <c r="M391" s="183" t="str">
        <f>IFERROR(VLOOKUP(J391,Lists!J$4:K$723,2,FALSE),"")</f>
        <v/>
      </c>
      <c r="N391" s="70" t="str">
        <f>IFERROR(VLOOKUP(J391,Lists!J$4:L$723,3,FALSE),"")</f>
        <v/>
      </c>
      <c r="O391" s="71" t="str">
        <f t="shared" si="83"/>
        <v/>
      </c>
      <c r="P391" s="66"/>
      <c r="Q391" s="181"/>
      <c r="R391" s="94"/>
      <c r="S391" s="102"/>
      <c r="T391" s="103"/>
      <c r="U391" s="94"/>
      <c r="V391" s="104"/>
      <c r="W391" s="114"/>
      <c r="X391" s="85" t="str">
        <f>IFERROR(VLOOKUP(I391,Lists!A$4:B$11,2,FALSE),"")</f>
        <v/>
      </c>
      <c r="Y391" s="85" t="str">
        <f>IFERROR(VLOOKUP(#REF!,Lists!A$12:B$45,2,FALSE),"")</f>
        <v/>
      </c>
      <c r="Z391" s="90" t="str">
        <f t="shared" si="72"/>
        <v/>
      </c>
      <c r="AA391" s="100" t="str">
        <f t="shared" si="73"/>
        <v/>
      </c>
      <c r="AB391" s="100" t="str">
        <f>IF(L391&lt;&gt;0,IF(R391="Yes",IF(#REF!="","P",""),""),"")</f>
        <v/>
      </c>
      <c r="AC391" s="100" t="str">
        <f t="shared" si="74"/>
        <v/>
      </c>
      <c r="AD391" s="100" t="str">
        <f t="shared" si="75"/>
        <v/>
      </c>
      <c r="AE391" s="100" t="str">
        <f t="shared" si="76"/>
        <v/>
      </c>
      <c r="BN391" s="73" t="str">
        <f t="shared" si="77"/>
        <v/>
      </c>
      <c r="BO391" s="73" t="str">
        <f t="shared" si="78"/>
        <v/>
      </c>
      <c r="BP391" s="73" t="str">
        <f t="shared" si="79"/>
        <v/>
      </c>
      <c r="BQ391" s="73" t="str">
        <f t="shared" si="80"/>
        <v/>
      </c>
      <c r="BT391" s="73" t="str">
        <f t="shared" si="81"/>
        <v/>
      </c>
      <c r="CX391" s="42" t="str">
        <f t="shared" si="84"/>
        <v/>
      </c>
    </row>
    <row r="392" spans="1:102" ht="20.100000000000001" customHeight="1" x14ac:dyDescent="0.3">
      <c r="A392" s="90">
        <f>ROW()</f>
        <v>392</v>
      </c>
      <c r="B392" s="139" t="str">
        <f t="shared" si="82"/>
        <v/>
      </c>
      <c r="C392" s="139" t="str">
        <f t="shared" si="71"/>
        <v/>
      </c>
      <c r="D392" s="139" t="str">
        <f>IF(C392="","",COUNTIFS(C$11:C392,"&gt;0"))</f>
        <v/>
      </c>
      <c r="E392" s="57"/>
      <c r="F392" s="58"/>
      <c r="G392" s="58"/>
      <c r="H392" s="57"/>
      <c r="I392" s="180"/>
      <c r="J392" s="68"/>
      <c r="K392" s="277"/>
      <c r="L392" s="275">
        <v>0</v>
      </c>
      <c r="M392" s="183" t="str">
        <f>IFERROR(VLOOKUP(J392,Lists!J$4:K$723,2,FALSE),"")</f>
        <v/>
      </c>
      <c r="N392" s="70" t="str">
        <f>IFERROR(VLOOKUP(J392,Lists!J$4:L$723,3,FALSE),"")</f>
        <v/>
      </c>
      <c r="O392" s="71" t="str">
        <f t="shared" si="83"/>
        <v/>
      </c>
      <c r="P392" s="66"/>
      <c r="Q392" s="181"/>
      <c r="R392" s="94"/>
      <c r="S392" s="102"/>
      <c r="T392" s="103"/>
      <c r="U392" s="94"/>
      <c r="V392" s="104"/>
      <c r="W392" s="114"/>
      <c r="X392" s="85" t="str">
        <f>IFERROR(VLOOKUP(I392,Lists!A$4:B$11,2,FALSE),"")</f>
        <v/>
      </c>
      <c r="Y392" s="85" t="str">
        <f>IFERROR(VLOOKUP(#REF!,Lists!A$12:B$45,2,FALSE),"")</f>
        <v/>
      </c>
      <c r="Z392" s="90" t="str">
        <f t="shared" si="72"/>
        <v/>
      </c>
      <c r="AA392" s="100" t="str">
        <f t="shared" si="73"/>
        <v/>
      </c>
      <c r="AB392" s="100" t="str">
        <f>IF(L392&lt;&gt;0,IF(R392="Yes",IF(#REF!="","P",""),""),"")</f>
        <v/>
      </c>
      <c r="AC392" s="100" t="str">
        <f t="shared" si="74"/>
        <v/>
      </c>
      <c r="AD392" s="100" t="str">
        <f t="shared" si="75"/>
        <v/>
      </c>
      <c r="AE392" s="100" t="str">
        <f t="shared" si="76"/>
        <v/>
      </c>
      <c r="BN392" s="73" t="str">
        <f t="shared" si="77"/>
        <v/>
      </c>
      <c r="BO392" s="73" t="str">
        <f t="shared" si="78"/>
        <v/>
      </c>
      <c r="BP392" s="73" t="str">
        <f t="shared" si="79"/>
        <v/>
      </c>
      <c r="BQ392" s="73" t="str">
        <f t="shared" si="80"/>
        <v/>
      </c>
      <c r="BT392" s="73" t="str">
        <f t="shared" si="81"/>
        <v/>
      </c>
      <c r="CX392" s="42" t="str">
        <f t="shared" si="84"/>
        <v/>
      </c>
    </row>
    <row r="393" spans="1:102" ht="20.100000000000001" customHeight="1" x14ac:dyDescent="0.3">
      <c r="A393" s="90">
        <f>ROW()</f>
        <v>393</v>
      </c>
      <c r="B393" s="139" t="str">
        <f t="shared" si="82"/>
        <v/>
      </c>
      <c r="C393" s="139" t="str">
        <f t="shared" si="71"/>
        <v/>
      </c>
      <c r="D393" s="139" t="str">
        <f>IF(C393="","",COUNTIFS(C$11:C393,"&gt;0"))</f>
        <v/>
      </c>
      <c r="E393" s="57"/>
      <c r="F393" s="58"/>
      <c r="G393" s="58"/>
      <c r="H393" s="57"/>
      <c r="I393" s="180"/>
      <c r="J393" s="68"/>
      <c r="K393" s="277"/>
      <c r="L393" s="275">
        <v>0</v>
      </c>
      <c r="M393" s="183" t="str">
        <f>IFERROR(VLOOKUP(J393,Lists!J$4:K$723,2,FALSE),"")</f>
        <v/>
      </c>
      <c r="N393" s="70" t="str">
        <f>IFERROR(VLOOKUP(J393,Lists!J$4:L$723,3,FALSE),"")</f>
        <v/>
      </c>
      <c r="O393" s="71" t="str">
        <f t="shared" si="83"/>
        <v/>
      </c>
      <c r="P393" s="66"/>
      <c r="Q393" s="181"/>
      <c r="R393" s="94"/>
      <c r="S393" s="102"/>
      <c r="T393" s="103"/>
      <c r="U393" s="94"/>
      <c r="V393" s="104"/>
      <c r="W393" s="114"/>
      <c r="X393" s="85" t="str">
        <f>IFERROR(VLOOKUP(I393,Lists!A$4:B$11,2,FALSE),"")</f>
        <v/>
      </c>
      <c r="Y393" s="85" t="str">
        <f>IFERROR(VLOOKUP(#REF!,Lists!A$12:B$45,2,FALSE),"")</f>
        <v/>
      </c>
      <c r="Z393" s="90" t="str">
        <f t="shared" si="72"/>
        <v/>
      </c>
      <c r="AA393" s="100" t="str">
        <f t="shared" si="73"/>
        <v/>
      </c>
      <c r="AB393" s="100" t="str">
        <f>IF(L393&lt;&gt;0,IF(R393="Yes",IF(#REF!="","P",""),""),"")</f>
        <v/>
      </c>
      <c r="AC393" s="100" t="str">
        <f t="shared" si="74"/>
        <v/>
      </c>
      <c r="AD393" s="100" t="str">
        <f t="shared" si="75"/>
        <v/>
      </c>
      <c r="AE393" s="100" t="str">
        <f t="shared" si="76"/>
        <v/>
      </c>
      <c r="BN393" s="73" t="str">
        <f t="shared" si="77"/>
        <v/>
      </c>
      <c r="BO393" s="73" t="str">
        <f t="shared" si="78"/>
        <v/>
      </c>
      <c r="BP393" s="73" t="str">
        <f t="shared" si="79"/>
        <v/>
      </c>
      <c r="BQ393" s="73" t="str">
        <f t="shared" si="80"/>
        <v/>
      </c>
      <c r="BT393" s="73" t="str">
        <f t="shared" si="81"/>
        <v/>
      </c>
      <c r="CX393" s="42" t="str">
        <f t="shared" si="84"/>
        <v/>
      </c>
    </row>
    <row r="394" spans="1:102" ht="20.100000000000001" customHeight="1" x14ac:dyDescent="0.3">
      <c r="A394" s="90">
        <f>ROW()</f>
        <v>394</v>
      </c>
      <c r="B394" s="139" t="str">
        <f t="shared" si="82"/>
        <v/>
      </c>
      <c r="C394" s="139" t="str">
        <f t="shared" si="71"/>
        <v/>
      </c>
      <c r="D394" s="139" t="str">
        <f>IF(C394="","",COUNTIFS(C$11:C394,"&gt;0"))</f>
        <v/>
      </c>
      <c r="E394" s="57"/>
      <c r="F394" s="58"/>
      <c r="G394" s="58"/>
      <c r="H394" s="57"/>
      <c r="I394" s="180"/>
      <c r="J394" s="68"/>
      <c r="K394" s="277"/>
      <c r="L394" s="275">
        <v>0</v>
      </c>
      <c r="M394" s="183" t="str">
        <f>IFERROR(VLOOKUP(J394,Lists!J$4:K$723,2,FALSE),"")</f>
        <v/>
      </c>
      <c r="N394" s="70" t="str">
        <f>IFERROR(VLOOKUP(J394,Lists!J$4:L$723,3,FALSE),"")</f>
        <v/>
      </c>
      <c r="O394" s="71" t="str">
        <f t="shared" si="83"/>
        <v/>
      </c>
      <c r="P394" s="66"/>
      <c r="Q394" s="181"/>
      <c r="R394" s="94"/>
      <c r="S394" s="102"/>
      <c r="T394" s="103"/>
      <c r="U394" s="94"/>
      <c r="V394" s="104"/>
      <c r="W394" s="114"/>
      <c r="X394" s="85" t="str">
        <f>IFERROR(VLOOKUP(I394,Lists!A$4:B$11,2,FALSE),"")</f>
        <v/>
      </c>
      <c r="Y394" s="85" t="str">
        <f>IFERROR(VLOOKUP(#REF!,Lists!A$12:B$45,2,FALSE),"")</f>
        <v/>
      </c>
      <c r="Z394" s="90" t="str">
        <f t="shared" si="72"/>
        <v/>
      </c>
      <c r="AA394" s="100" t="str">
        <f t="shared" si="73"/>
        <v/>
      </c>
      <c r="AB394" s="100" t="str">
        <f>IF(L394&lt;&gt;0,IF(R394="Yes",IF(#REF!="","P",""),""),"")</f>
        <v/>
      </c>
      <c r="AC394" s="100" t="str">
        <f t="shared" si="74"/>
        <v/>
      </c>
      <c r="AD394" s="100" t="str">
        <f t="shared" si="75"/>
        <v/>
      </c>
      <c r="AE394" s="100" t="str">
        <f t="shared" si="76"/>
        <v/>
      </c>
      <c r="BN394" s="73" t="str">
        <f t="shared" si="77"/>
        <v/>
      </c>
      <c r="BO394" s="73" t="str">
        <f t="shared" si="78"/>
        <v/>
      </c>
      <c r="BP394" s="73" t="str">
        <f t="shared" si="79"/>
        <v/>
      </c>
      <c r="BQ394" s="73" t="str">
        <f t="shared" si="80"/>
        <v/>
      </c>
      <c r="BT394" s="73" t="str">
        <f t="shared" si="81"/>
        <v/>
      </c>
      <c r="CX394" s="42" t="str">
        <f t="shared" si="84"/>
        <v/>
      </c>
    </row>
    <row r="395" spans="1:102" ht="20.100000000000001" customHeight="1" x14ac:dyDescent="0.3">
      <c r="A395" s="90">
        <f>ROW()</f>
        <v>395</v>
      </c>
      <c r="B395" s="139" t="str">
        <f t="shared" si="82"/>
        <v/>
      </c>
      <c r="C395" s="139" t="str">
        <f t="shared" ref="C395:C458" si="85">IF(R395="Yes",B395,"")</f>
        <v/>
      </c>
      <c r="D395" s="139" t="str">
        <f>IF(C395="","",COUNTIFS(C$11:C395,"&gt;0"))</f>
        <v/>
      </c>
      <c r="E395" s="57"/>
      <c r="F395" s="58"/>
      <c r="G395" s="58"/>
      <c r="H395" s="57"/>
      <c r="I395" s="180"/>
      <c r="J395" s="68"/>
      <c r="K395" s="277"/>
      <c r="L395" s="275">
        <v>0</v>
      </c>
      <c r="M395" s="183" t="str">
        <f>IFERROR(VLOOKUP(J395,Lists!J$4:K$723,2,FALSE),"")</f>
        <v/>
      </c>
      <c r="N395" s="70" t="str">
        <f>IFERROR(VLOOKUP(J395,Lists!J$4:L$723,3,FALSE),"")</f>
        <v/>
      </c>
      <c r="O395" s="71" t="str">
        <f t="shared" si="83"/>
        <v/>
      </c>
      <c r="P395" s="66"/>
      <c r="Q395" s="181"/>
      <c r="R395" s="94"/>
      <c r="S395" s="102"/>
      <c r="T395" s="103"/>
      <c r="U395" s="94"/>
      <c r="V395" s="104"/>
      <c r="W395" s="114"/>
      <c r="X395" s="85" t="str">
        <f>IFERROR(VLOOKUP(I395,Lists!A$4:B$11,2,FALSE),"")</f>
        <v/>
      </c>
      <c r="Y395" s="85" t="str">
        <f>IFERROR(VLOOKUP(#REF!,Lists!A$12:B$45,2,FALSE),"")</f>
        <v/>
      </c>
      <c r="Z395" s="90" t="str">
        <f t="shared" ref="Z395:Z458" si="86">IF(L395&lt;&gt;0,IF(P395="","P",""),"")</f>
        <v/>
      </c>
      <c r="AA395" s="100" t="str">
        <f t="shared" ref="AA395:AA458" si="87">IF(L395&lt;&gt;0,IF(P395&lt;&gt;0,IF(R395="","P",""),"P"),"")</f>
        <v/>
      </c>
      <c r="AB395" s="100" t="str">
        <f>IF(L395&lt;&gt;0,IF(R395="Yes",IF(#REF!="","P",""),""),"")</f>
        <v/>
      </c>
      <c r="AC395" s="100" t="str">
        <f t="shared" ref="AC395:AC458" si="88">IF(L395&lt;&gt;0,IF(R395="Yes",IF(S395="","P",""),""),"")</f>
        <v/>
      </c>
      <c r="AD395" s="100" t="str">
        <f t="shared" ref="AD395:AD458" si="89">IF(L395&lt;&gt;0,IF(R395="Yes",IF(U395="","P",""),""),"")</f>
        <v/>
      </c>
      <c r="AE395" s="100" t="str">
        <f t="shared" ref="AE395:AE458" si="90">IF(L395&lt;&gt;0,IF(S395="No - Never began",IF(T395="","P",""),""),"")</f>
        <v/>
      </c>
      <c r="BN395" s="73" t="str">
        <f t="shared" ref="BN395:BN458" si="91">IF($P395&gt;0,IF(E395="","P",""),"")</f>
        <v/>
      </c>
      <c r="BO395" s="73" t="str">
        <f t="shared" ref="BO395:BO458" si="92">IF($P395&gt;0,IF(F395="","P",""),"")</f>
        <v/>
      </c>
      <c r="BP395" s="73" t="str">
        <f t="shared" ref="BP395:BP458" si="93">IF($P395&gt;0,IF(G395="","P",""),"")</f>
        <v/>
      </c>
      <c r="BQ395" s="73" t="str">
        <f t="shared" ref="BQ395:BQ458" si="94">IF($P395&gt;0,IF(H395="","P",""),"")</f>
        <v/>
      </c>
      <c r="BT395" s="73" t="str">
        <f t="shared" ref="BT395:BT458" si="95">IF($P395&gt;0,IF(L395=0,"P",""),"")</f>
        <v/>
      </c>
      <c r="CX395" s="42" t="str">
        <f t="shared" si="84"/>
        <v/>
      </c>
    </row>
    <row r="396" spans="1:102" ht="20.100000000000001" customHeight="1" x14ac:dyDescent="0.3">
      <c r="A396" s="90">
        <f>ROW()</f>
        <v>396</v>
      </c>
      <c r="B396" s="139" t="str">
        <f t="shared" ref="B396:B459" si="96">IF(H396&gt;0,IF(H396&amp;J396=H395&amp;J395,B395,B395+1),"")</f>
        <v/>
      </c>
      <c r="C396" s="139" t="str">
        <f t="shared" si="85"/>
        <v/>
      </c>
      <c r="D396" s="139" t="str">
        <f>IF(C396="","",COUNTIFS(C$11:C396,"&gt;0"))</f>
        <v/>
      </c>
      <c r="E396" s="57"/>
      <c r="F396" s="58"/>
      <c r="G396" s="58"/>
      <c r="H396" s="57"/>
      <c r="I396" s="180"/>
      <c r="J396" s="68"/>
      <c r="K396" s="277"/>
      <c r="L396" s="275">
        <v>0</v>
      </c>
      <c r="M396" s="183" t="str">
        <f>IFERROR(VLOOKUP(J396,Lists!J$4:K$723,2,FALSE),"")</f>
        <v/>
      </c>
      <c r="N396" s="70" t="str">
        <f>IFERROR(VLOOKUP(J396,Lists!J$4:L$723,3,FALSE),"")</f>
        <v/>
      </c>
      <c r="O396" s="71" t="str">
        <f t="shared" ref="O396:O459" si="97">IF(L396&gt;0,L396*M396,"")</f>
        <v/>
      </c>
      <c r="P396" s="66"/>
      <c r="Q396" s="181"/>
      <c r="R396" s="94"/>
      <c r="S396" s="102"/>
      <c r="T396" s="103"/>
      <c r="U396" s="94"/>
      <c r="V396" s="104"/>
      <c r="W396" s="114"/>
      <c r="X396" s="85" t="str">
        <f>IFERROR(VLOOKUP(I396,Lists!A$4:B$11,2,FALSE),"")</f>
        <v/>
      </c>
      <c r="Y396" s="85" t="str">
        <f>IFERROR(VLOOKUP(#REF!,Lists!A$12:B$45,2,FALSE),"")</f>
        <v/>
      </c>
      <c r="Z396" s="90" t="str">
        <f t="shared" si="86"/>
        <v/>
      </c>
      <c r="AA396" s="100" t="str">
        <f t="shared" si="87"/>
        <v/>
      </c>
      <c r="AB396" s="100" t="str">
        <f>IF(L396&lt;&gt;0,IF(R396="Yes",IF(#REF!="","P",""),""),"")</f>
        <v/>
      </c>
      <c r="AC396" s="100" t="str">
        <f t="shared" si="88"/>
        <v/>
      </c>
      <c r="AD396" s="100" t="str">
        <f t="shared" si="89"/>
        <v/>
      </c>
      <c r="AE396" s="100" t="str">
        <f t="shared" si="90"/>
        <v/>
      </c>
      <c r="BN396" s="73" t="str">
        <f t="shared" si="91"/>
        <v/>
      </c>
      <c r="BO396" s="73" t="str">
        <f t="shared" si="92"/>
        <v/>
      </c>
      <c r="BP396" s="73" t="str">
        <f t="shared" si="93"/>
        <v/>
      </c>
      <c r="BQ396" s="73" t="str">
        <f t="shared" si="94"/>
        <v/>
      </c>
      <c r="BT396" s="73" t="str">
        <f t="shared" si="95"/>
        <v/>
      </c>
      <c r="CX396" s="42" t="str">
        <f t="shared" ref="CX396:CX459" si="98">IF(L396&lt;&gt;0,IF(P396="","P",""),"")</f>
        <v/>
      </c>
    </row>
    <row r="397" spans="1:102" ht="20.100000000000001" customHeight="1" x14ac:dyDescent="0.3">
      <c r="A397" s="90">
        <f>ROW()</f>
        <v>397</v>
      </c>
      <c r="B397" s="139" t="str">
        <f t="shared" si="96"/>
        <v/>
      </c>
      <c r="C397" s="139" t="str">
        <f t="shared" si="85"/>
        <v/>
      </c>
      <c r="D397" s="139" t="str">
        <f>IF(C397="","",COUNTIFS(C$11:C397,"&gt;0"))</f>
        <v/>
      </c>
      <c r="E397" s="57"/>
      <c r="F397" s="58"/>
      <c r="G397" s="58"/>
      <c r="H397" s="57"/>
      <c r="I397" s="180"/>
      <c r="J397" s="68"/>
      <c r="K397" s="277"/>
      <c r="L397" s="275">
        <v>0</v>
      </c>
      <c r="M397" s="183" t="str">
        <f>IFERROR(VLOOKUP(J397,Lists!J$4:K$723,2,FALSE),"")</f>
        <v/>
      </c>
      <c r="N397" s="70" t="str">
        <f>IFERROR(VLOOKUP(J397,Lists!J$4:L$723,3,FALSE),"")</f>
        <v/>
      </c>
      <c r="O397" s="71" t="str">
        <f t="shared" si="97"/>
        <v/>
      </c>
      <c r="P397" s="66"/>
      <c r="Q397" s="181"/>
      <c r="R397" s="94"/>
      <c r="S397" s="102"/>
      <c r="T397" s="103"/>
      <c r="U397" s="94"/>
      <c r="V397" s="104"/>
      <c r="W397" s="114"/>
      <c r="X397" s="85" t="str">
        <f>IFERROR(VLOOKUP(I397,Lists!A$4:B$11,2,FALSE),"")</f>
        <v/>
      </c>
      <c r="Y397" s="85" t="str">
        <f>IFERROR(VLOOKUP(#REF!,Lists!A$12:B$45,2,FALSE),"")</f>
        <v/>
      </c>
      <c r="Z397" s="90" t="str">
        <f t="shared" si="86"/>
        <v/>
      </c>
      <c r="AA397" s="100" t="str">
        <f t="shared" si="87"/>
        <v/>
      </c>
      <c r="AB397" s="100" t="str">
        <f>IF(L397&lt;&gt;0,IF(R397="Yes",IF(#REF!="","P",""),""),"")</f>
        <v/>
      </c>
      <c r="AC397" s="100" t="str">
        <f t="shared" si="88"/>
        <v/>
      </c>
      <c r="AD397" s="100" t="str">
        <f t="shared" si="89"/>
        <v/>
      </c>
      <c r="AE397" s="100" t="str">
        <f t="shared" si="90"/>
        <v/>
      </c>
      <c r="BN397" s="73" t="str">
        <f t="shared" si="91"/>
        <v/>
      </c>
      <c r="BO397" s="73" t="str">
        <f t="shared" si="92"/>
        <v/>
      </c>
      <c r="BP397" s="73" t="str">
        <f t="shared" si="93"/>
        <v/>
      </c>
      <c r="BQ397" s="73" t="str">
        <f t="shared" si="94"/>
        <v/>
      </c>
      <c r="BT397" s="73" t="str">
        <f t="shared" si="95"/>
        <v/>
      </c>
      <c r="CX397" s="42" t="str">
        <f t="shared" si="98"/>
        <v/>
      </c>
    </row>
    <row r="398" spans="1:102" ht="20.100000000000001" customHeight="1" x14ac:dyDescent="0.3">
      <c r="A398" s="90">
        <f>ROW()</f>
        <v>398</v>
      </c>
      <c r="B398" s="139" t="str">
        <f t="shared" si="96"/>
        <v/>
      </c>
      <c r="C398" s="139" t="str">
        <f t="shared" si="85"/>
        <v/>
      </c>
      <c r="D398" s="139" t="str">
        <f>IF(C398="","",COUNTIFS(C$11:C398,"&gt;0"))</f>
        <v/>
      </c>
      <c r="E398" s="57"/>
      <c r="F398" s="58"/>
      <c r="G398" s="58"/>
      <c r="H398" s="57"/>
      <c r="I398" s="180"/>
      <c r="J398" s="68"/>
      <c r="K398" s="277"/>
      <c r="L398" s="275">
        <v>0</v>
      </c>
      <c r="M398" s="183" t="str">
        <f>IFERROR(VLOOKUP(J398,Lists!J$4:K$723,2,FALSE),"")</f>
        <v/>
      </c>
      <c r="N398" s="70" t="str">
        <f>IFERROR(VLOOKUP(J398,Lists!J$4:L$723,3,FALSE),"")</f>
        <v/>
      </c>
      <c r="O398" s="71" t="str">
        <f t="shared" si="97"/>
        <v/>
      </c>
      <c r="P398" s="66"/>
      <c r="Q398" s="181"/>
      <c r="R398" s="94"/>
      <c r="S398" s="102"/>
      <c r="T398" s="103"/>
      <c r="U398" s="94"/>
      <c r="V398" s="104"/>
      <c r="W398" s="114"/>
      <c r="X398" s="85" t="str">
        <f>IFERROR(VLOOKUP(I398,Lists!A$4:B$11,2,FALSE),"")</f>
        <v/>
      </c>
      <c r="Y398" s="85" t="str">
        <f>IFERROR(VLOOKUP(#REF!,Lists!A$12:B$45,2,FALSE),"")</f>
        <v/>
      </c>
      <c r="Z398" s="90" t="str">
        <f t="shared" si="86"/>
        <v/>
      </c>
      <c r="AA398" s="100" t="str">
        <f t="shared" si="87"/>
        <v/>
      </c>
      <c r="AB398" s="100" t="str">
        <f>IF(L398&lt;&gt;0,IF(R398="Yes",IF(#REF!="","P",""),""),"")</f>
        <v/>
      </c>
      <c r="AC398" s="100" t="str">
        <f t="shared" si="88"/>
        <v/>
      </c>
      <c r="AD398" s="100" t="str">
        <f t="shared" si="89"/>
        <v/>
      </c>
      <c r="AE398" s="100" t="str">
        <f t="shared" si="90"/>
        <v/>
      </c>
      <c r="BN398" s="73" t="str">
        <f t="shared" si="91"/>
        <v/>
      </c>
      <c r="BO398" s="73" t="str">
        <f t="shared" si="92"/>
        <v/>
      </c>
      <c r="BP398" s="73" t="str">
        <f t="shared" si="93"/>
        <v/>
      </c>
      <c r="BQ398" s="73" t="str">
        <f t="shared" si="94"/>
        <v/>
      </c>
      <c r="BT398" s="73" t="str">
        <f t="shared" si="95"/>
        <v/>
      </c>
      <c r="CX398" s="42" t="str">
        <f t="shared" si="98"/>
        <v/>
      </c>
    </row>
    <row r="399" spans="1:102" ht="20.100000000000001" customHeight="1" x14ac:dyDescent="0.3">
      <c r="A399" s="90">
        <f>ROW()</f>
        <v>399</v>
      </c>
      <c r="B399" s="139" t="str">
        <f t="shared" si="96"/>
        <v/>
      </c>
      <c r="C399" s="139" t="str">
        <f t="shared" si="85"/>
        <v/>
      </c>
      <c r="D399" s="139" t="str">
        <f>IF(C399="","",COUNTIFS(C$11:C399,"&gt;0"))</f>
        <v/>
      </c>
      <c r="E399" s="57"/>
      <c r="F399" s="58"/>
      <c r="G399" s="58"/>
      <c r="H399" s="57"/>
      <c r="I399" s="180"/>
      <c r="J399" s="68"/>
      <c r="K399" s="277"/>
      <c r="L399" s="275">
        <v>0</v>
      </c>
      <c r="M399" s="183" t="str">
        <f>IFERROR(VLOOKUP(J399,Lists!J$4:K$723,2,FALSE),"")</f>
        <v/>
      </c>
      <c r="N399" s="70" t="str">
        <f>IFERROR(VLOOKUP(J399,Lists!J$4:L$723,3,FALSE),"")</f>
        <v/>
      </c>
      <c r="O399" s="71" t="str">
        <f t="shared" si="97"/>
        <v/>
      </c>
      <c r="P399" s="66"/>
      <c r="Q399" s="181"/>
      <c r="R399" s="94"/>
      <c r="S399" s="102"/>
      <c r="T399" s="103"/>
      <c r="U399" s="94"/>
      <c r="V399" s="104"/>
      <c r="W399" s="114"/>
      <c r="X399" s="85" t="str">
        <f>IFERROR(VLOOKUP(I399,Lists!A$4:B$11,2,FALSE),"")</f>
        <v/>
      </c>
      <c r="Y399" s="85" t="str">
        <f>IFERROR(VLOOKUP(#REF!,Lists!A$12:B$45,2,FALSE),"")</f>
        <v/>
      </c>
      <c r="Z399" s="90" t="str">
        <f t="shared" si="86"/>
        <v/>
      </c>
      <c r="AA399" s="100" t="str">
        <f t="shared" si="87"/>
        <v/>
      </c>
      <c r="AB399" s="100" t="str">
        <f>IF(L399&lt;&gt;0,IF(R399="Yes",IF(#REF!="","P",""),""),"")</f>
        <v/>
      </c>
      <c r="AC399" s="100" t="str">
        <f t="shared" si="88"/>
        <v/>
      </c>
      <c r="AD399" s="100" t="str">
        <f t="shared" si="89"/>
        <v/>
      </c>
      <c r="AE399" s="100" t="str">
        <f t="shared" si="90"/>
        <v/>
      </c>
      <c r="BN399" s="73" t="str">
        <f t="shared" si="91"/>
        <v/>
      </c>
      <c r="BO399" s="73" t="str">
        <f t="shared" si="92"/>
        <v/>
      </c>
      <c r="BP399" s="73" t="str">
        <f t="shared" si="93"/>
        <v/>
      </c>
      <c r="BQ399" s="73" t="str">
        <f t="shared" si="94"/>
        <v/>
      </c>
      <c r="BT399" s="73" t="str">
        <f t="shared" si="95"/>
        <v/>
      </c>
      <c r="CX399" s="42" t="str">
        <f t="shared" si="98"/>
        <v/>
      </c>
    </row>
    <row r="400" spans="1:102" ht="20.100000000000001" customHeight="1" x14ac:dyDescent="0.3">
      <c r="A400" s="90">
        <f>ROW()</f>
        <v>400</v>
      </c>
      <c r="B400" s="139" t="str">
        <f t="shared" si="96"/>
        <v/>
      </c>
      <c r="C400" s="139" t="str">
        <f t="shared" si="85"/>
        <v/>
      </c>
      <c r="D400" s="139" t="str">
        <f>IF(C400="","",COUNTIFS(C$11:C400,"&gt;0"))</f>
        <v/>
      </c>
      <c r="E400" s="57"/>
      <c r="F400" s="58"/>
      <c r="G400" s="58"/>
      <c r="H400" s="57"/>
      <c r="I400" s="180"/>
      <c r="J400" s="68"/>
      <c r="K400" s="277"/>
      <c r="L400" s="275">
        <v>0</v>
      </c>
      <c r="M400" s="183" t="str">
        <f>IFERROR(VLOOKUP(J400,Lists!J$4:K$723,2,FALSE),"")</f>
        <v/>
      </c>
      <c r="N400" s="70" t="str">
        <f>IFERROR(VLOOKUP(J400,Lists!J$4:L$723,3,FALSE),"")</f>
        <v/>
      </c>
      <c r="O400" s="71" t="str">
        <f t="shared" si="97"/>
        <v/>
      </c>
      <c r="P400" s="66"/>
      <c r="Q400" s="181"/>
      <c r="R400" s="94"/>
      <c r="S400" s="102"/>
      <c r="T400" s="103"/>
      <c r="U400" s="94"/>
      <c r="V400" s="104"/>
      <c r="W400" s="114"/>
      <c r="X400" s="85" t="str">
        <f>IFERROR(VLOOKUP(I400,Lists!A$4:B$11,2,FALSE),"")</f>
        <v/>
      </c>
      <c r="Y400" s="85" t="str">
        <f>IFERROR(VLOOKUP(#REF!,Lists!A$12:B$45,2,FALSE),"")</f>
        <v/>
      </c>
      <c r="Z400" s="90" t="str">
        <f t="shared" si="86"/>
        <v/>
      </c>
      <c r="AA400" s="100" t="str">
        <f t="shared" si="87"/>
        <v/>
      </c>
      <c r="AB400" s="100" t="str">
        <f>IF(L400&lt;&gt;0,IF(R400="Yes",IF(#REF!="","P",""),""),"")</f>
        <v/>
      </c>
      <c r="AC400" s="100" t="str">
        <f t="shared" si="88"/>
        <v/>
      </c>
      <c r="AD400" s="100" t="str">
        <f t="shared" si="89"/>
        <v/>
      </c>
      <c r="AE400" s="100" t="str">
        <f t="shared" si="90"/>
        <v/>
      </c>
      <c r="BN400" s="73" t="str">
        <f t="shared" si="91"/>
        <v/>
      </c>
      <c r="BO400" s="73" t="str">
        <f t="shared" si="92"/>
        <v/>
      </c>
      <c r="BP400" s="73" t="str">
        <f t="shared" si="93"/>
        <v/>
      </c>
      <c r="BQ400" s="73" t="str">
        <f t="shared" si="94"/>
        <v/>
      </c>
      <c r="BT400" s="73" t="str">
        <f t="shared" si="95"/>
        <v/>
      </c>
      <c r="CX400" s="42" t="str">
        <f t="shared" si="98"/>
        <v/>
      </c>
    </row>
    <row r="401" spans="1:102" ht="20.100000000000001" customHeight="1" x14ac:dyDescent="0.3">
      <c r="A401" s="90">
        <f>ROW()</f>
        <v>401</v>
      </c>
      <c r="B401" s="139" t="str">
        <f t="shared" si="96"/>
        <v/>
      </c>
      <c r="C401" s="139" t="str">
        <f t="shared" si="85"/>
        <v/>
      </c>
      <c r="D401" s="139" t="str">
        <f>IF(C401="","",COUNTIFS(C$11:C401,"&gt;0"))</f>
        <v/>
      </c>
      <c r="E401" s="57"/>
      <c r="F401" s="58"/>
      <c r="G401" s="58"/>
      <c r="H401" s="57"/>
      <c r="I401" s="180"/>
      <c r="J401" s="68"/>
      <c r="K401" s="277"/>
      <c r="L401" s="275">
        <v>0</v>
      </c>
      <c r="M401" s="183" t="str">
        <f>IFERROR(VLOOKUP(J401,Lists!J$4:K$723,2,FALSE),"")</f>
        <v/>
      </c>
      <c r="N401" s="70" t="str">
        <f>IFERROR(VLOOKUP(J401,Lists!J$4:L$723,3,FALSE),"")</f>
        <v/>
      </c>
      <c r="O401" s="71" t="str">
        <f t="shared" si="97"/>
        <v/>
      </c>
      <c r="P401" s="66"/>
      <c r="Q401" s="181"/>
      <c r="R401" s="94"/>
      <c r="S401" s="102"/>
      <c r="T401" s="103"/>
      <c r="U401" s="94"/>
      <c r="V401" s="104"/>
      <c r="W401" s="114"/>
      <c r="X401" s="85" t="str">
        <f>IFERROR(VLOOKUP(I401,Lists!A$4:B$11,2,FALSE),"")</f>
        <v/>
      </c>
      <c r="Y401" s="85" t="str">
        <f>IFERROR(VLOOKUP(#REF!,Lists!A$12:B$45,2,FALSE),"")</f>
        <v/>
      </c>
      <c r="Z401" s="90" t="str">
        <f t="shared" si="86"/>
        <v/>
      </c>
      <c r="AA401" s="100" t="str">
        <f t="shared" si="87"/>
        <v/>
      </c>
      <c r="AB401" s="100" t="str">
        <f>IF(L401&lt;&gt;0,IF(R401="Yes",IF(#REF!="","P",""),""),"")</f>
        <v/>
      </c>
      <c r="AC401" s="100" t="str">
        <f t="shared" si="88"/>
        <v/>
      </c>
      <c r="AD401" s="100" t="str">
        <f t="shared" si="89"/>
        <v/>
      </c>
      <c r="AE401" s="100" t="str">
        <f t="shared" si="90"/>
        <v/>
      </c>
      <c r="BN401" s="73" t="str">
        <f t="shared" si="91"/>
        <v/>
      </c>
      <c r="BO401" s="73" t="str">
        <f t="shared" si="92"/>
        <v/>
      </c>
      <c r="BP401" s="73" t="str">
        <f t="shared" si="93"/>
        <v/>
      </c>
      <c r="BQ401" s="73" t="str">
        <f t="shared" si="94"/>
        <v/>
      </c>
      <c r="BT401" s="73" t="str">
        <f t="shared" si="95"/>
        <v/>
      </c>
      <c r="CX401" s="42" t="str">
        <f t="shared" si="98"/>
        <v/>
      </c>
    </row>
    <row r="402" spans="1:102" ht="20.100000000000001" customHeight="1" x14ac:dyDescent="0.3">
      <c r="A402" s="90">
        <f>ROW()</f>
        <v>402</v>
      </c>
      <c r="B402" s="139" t="str">
        <f t="shared" si="96"/>
        <v/>
      </c>
      <c r="C402" s="139" t="str">
        <f t="shared" si="85"/>
        <v/>
      </c>
      <c r="D402" s="139" t="str">
        <f>IF(C402="","",COUNTIFS(C$11:C402,"&gt;0"))</f>
        <v/>
      </c>
      <c r="E402" s="57"/>
      <c r="F402" s="58"/>
      <c r="G402" s="58"/>
      <c r="H402" s="57"/>
      <c r="I402" s="180"/>
      <c r="J402" s="68"/>
      <c r="K402" s="277"/>
      <c r="L402" s="275">
        <v>0</v>
      </c>
      <c r="M402" s="183" t="str">
        <f>IFERROR(VLOOKUP(J402,Lists!J$4:K$723,2,FALSE),"")</f>
        <v/>
      </c>
      <c r="N402" s="70" t="str">
        <f>IFERROR(VLOOKUP(J402,Lists!J$4:L$723,3,FALSE),"")</f>
        <v/>
      </c>
      <c r="O402" s="71" t="str">
        <f t="shared" si="97"/>
        <v/>
      </c>
      <c r="P402" s="66"/>
      <c r="Q402" s="181"/>
      <c r="R402" s="94"/>
      <c r="S402" s="102"/>
      <c r="T402" s="103"/>
      <c r="U402" s="94"/>
      <c r="V402" s="104"/>
      <c r="W402" s="114"/>
      <c r="X402" s="85" t="str">
        <f>IFERROR(VLOOKUP(I402,Lists!A$4:B$11,2,FALSE),"")</f>
        <v/>
      </c>
      <c r="Y402" s="85" t="str">
        <f>IFERROR(VLOOKUP(#REF!,Lists!A$12:B$45,2,FALSE),"")</f>
        <v/>
      </c>
      <c r="Z402" s="90" t="str">
        <f t="shared" si="86"/>
        <v/>
      </c>
      <c r="AA402" s="100" t="str">
        <f t="shared" si="87"/>
        <v/>
      </c>
      <c r="AB402" s="100" t="str">
        <f>IF(L402&lt;&gt;0,IF(R402="Yes",IF(#REF!="","P",""),""),"")</f>
        <v/>
      </c>
      <c r="AC402" s="100" t="str">
        <f t="shared" si="88"/>
        <v/>
      </c>
      <c r="AD402" s="100" t="str">
        <f t="shared" si="89"/>
        <v/>
      </c>
      <c r="AE402" s="100" t="str">
        <f t="shared" si="90"/>
        <v/>
      </c>
      <c r="BN402" s="73" t="str">
        <f t="shared" si="91"/>
        <v/>
      </c>
      <c r="BO402" s="73" t="str">
        <f t="shared" si="92"/>
        <v/>
      </c>
      <c r="BP402" s="73" t="str">
        <f t="shared" si="93"/>
        <v/>
      </c>
      <c r="BQ402" s="73" t="str">
        <f t="shared" si="94"/>
        <v/>
      </c>
      <c r="BT402" s="73" t="str">
        <f t="shared" si="95"/>
        <v/>
      </c>
      <c r="CX402" s="42" t="str">
        <f t="shared" si="98"/>
        <v/>
      </c>
    </row>
    <row r="403" spans="1:102" ht="20.100000000000001" customHeight="1" x14ac:dyDescent="0.3">
      <c r="A403" s="90">
        <f>ROW()</f>
        <v>403</v>
      </c>
      <c r="B403" s="139" t="str">
        <f t="shared" si="96"/>
        <v/>
      </c>
      <c r="C403" s="139" t="str">
        <f t="shared" si="85"/>
        <v/>
      </c>
      <c r="D403" s="139" t="str">
        <f>IF(C403="","",COUNTIFS(C$11:C403,"&gt;0"))</f>
        <v/>
      </c>
      <c r="E403" s="57"/>
      <c r="F403" s="58"/>
      <c r="G403" s="58"/>
      <c r="H403" s="57"/>
      <c r="I403" s="180"/>
      <c r="J403" s="68"/>
      <c r="K403" s="277"/>
      <c r="L403" s="275">
        <v>0</v>
      </c>
      <c r="M403" s="183" t="str">
        <f>IFERROR(VLOOKUP(J403,Lists!J$4:K$723,2,FALSE),"")</f>
        <v/>
      </c>
      <c r="N403" s="70" t="str">
        <f>IFERROR(VLOOKUP(J403,Lists!J$4:L$723,3,FALSE),"")</f>
        <v/>
      </c>
      <c r="O403" s="71" t="str">
        <f t="shared" si="97"/>
        <v/>
      </c>
      <c r="P403" s="66"/>
      <c r="Q403" s="181"/>
      <c r="R403" s="94"/>
      <c r="S403" s="102"/>
      <c r="T403" s="103"/>
      <c r="U403" s="94"/>
      <c r="V403" s="104"/>
      <c r="W403" s="114"/>
      <c r="X403" s="85" t="str">
        <f>IFERROR(VLOOKUP(I403,Lists!A$4:B$11,2,FALSE),"")</f>
        <v/>
      </c>
      <c r="Y403" s="85" t="str">
        <f>IFERROR(VLOOKUP(#REF!,Lists!A$12:B$45,2,FALSE),"")</f>
        <v/>
      </c>
      <c r="Z403" s="90" t="str">
        <f t="shared" si="86"/>
        <v/>
      </c>
      <c r="AA403" s="100" t="str">
        <f t="shared" si="87"/>
        <v/>
      </c>
      <c r="AB403" s="100" t="str">
        <f>IF(L403&lt;&gt;0,IF(R403="Yes",IF(#REF!="","P",""),""),"")</f>
        <v/>
      </c>
      <c r="AC403" s="100" t="str">
        <f t="shared" si="88"/>
        <v/>
      </c>
      <c r="AD403" s="100" t="str">
        <f t="shared" si="89"/>
        <v/>
      </c>
      <c r="AE403" s="100" t="str">
        <f t="shared" si="90"/>
        <v/>
      </c>
      <c r="BN403" s="73" t="str">
        <f t="shared" si="91"/>
        <v/>
      </c>
      <c r="BO403" s="73" t="str">
        <f t="shared" si="92"/>
        <v/>
      </c>
      <c r="BP403" s="73" t="str">
        <f t="shared" si="93"/>
        <v/>
      </c>
      <c r="BQ403" s="73" t="str">
        <f t="shared" si="94"/>
        <v/>
      </c>
      <c r="BT403" s="73" t="str">
        <f t="shared" si="95"/>
        <v/>
      </c>
      <c r="CX403" s="42" t="str">
        <f t="shared" si="98"/>
        <v/>
      </c>
    </row>
    <row r="404" spans="1:102" ht="20.100000000000001" customHeight="1" x14ac:dyDescent="0.3">
      <c r="A404" s="90">
        <f>ROW()</f>
        <v>404</v>
      </c>
      <c r="B404" s="139" t="str">
        <f t="shared" si="96"/>
        <v/>
      </c>
      <c r="C404" s="139" t="str">
        <f t="shared" si="85"/>
        <v/>
      </c>
      <c r="D404" s="139" t="str">
        <f>IF(C404="","",COUNTIFS(C$11:C404,"&gt;0"))</f>
        <v/>
      </c>
      <c r="E404" s="57"/>
      <c r="F404" s="58"/>
      <c r="G404" s="58"/>
      <c r="H404" s="57"/>
      <c r="I404" s="180"/>
      <c r="J404" s="68"/>
      <c r="K404" s="277"/>
      <c r="L404" s="275">
        <v>0</v>
      </c>
      <c r="M404" s="183" t="str">
        <f>IFERROR(VLOOKUP(J404,Lists!J$4:K$723,2,FALSE),"")</f>
        <v/>
      </c>
      <c r="N404" s="70" t="str">
        <f>IFERROR(VLOOKUP(J404,Lists!J$4:L$723,3,FALSE),"")</f>
        <v/>
      </c>
      <c r="O404" s="71" t="str">
        <f t="shared" si="97"/>
        <v/>
      </c>
      <c r="P404" s="66"/>
      <c r="Q404" s="181"/>
      <c r="R404" s="94"/>
      <c r="S404" s="102"/>
      <c r="T404" s="103"/>
      <c r="U404" s="94"/>
      <c r="V404" s="104"/>
      <c r="W404" s="114"/>
      <c r="X404" s="85" t="str">
        <f>IFERROR(VLOOKUP(I404,Lists!A$4:B$11,2,FALSE),"")</f>
        <v/>
      </c>
      <c r="Y404" s="85" t="str">
        <f>IFERROR(VLOOKUP(#REF!,Lists!A$12:B$45,2,FALSE),"")</f>
        <v/>
      </c>
      <c r="Z404" s="90" t="str">
        <f t="shared" si="86"/>
        <v/>
      </c>
      <c r="AA404" s="100" t="str">
        <f t="shared" si="87"/>
        <v/>
      </c>
      <c r="AB404" s="100" t="str">
        <f>IF(L404&lt;&gt;0,IF(R404="Yes",IF(#REF!="","P",""),""),"")</f>
        <v/>
      </c>
      <c r="AC404" s="100" t="str">
        <f t="shared" si="88"/>
        <v/>
      </c>
      <c r="AD404" s="100" t="str">
        <f t="shared" si="89"/>
        <v/>
      </c>
      <c r="AE404" s="100" t="str">
        <f t="shared" si="90"/>
        <v/>
      </c>
      <c r="BN404" s="73" t="str">
        <f t="shared" si="91"/>
        <v/>
      </c>
      <c r="BO404" s="73" t="str">
        <f t="shared" si="92"/>
        <v/>
      </c>
      <c r="BP404" s="73" t="str">
        <f t="shared" si="93"/>
        <v/>
      </c>
      <c r="BQ404" s="73" t="str">
        <f t="shared" si="94"/>
        <v/>
      </c>
      <c r="BT404" s="73" t="str">
        <f t="shared" si="95"/>
        <v/>
      </c>
      <c r="CX404" s="42" t="str">
        <f t="shared" si="98"/>
        <v/>
      </c>
    </row>
    <row r="405" spans="1:102" ht="20.100000000000001" customHeight="1" x14ac:dyDescent="0.3">
      <c r="A405" s="90">
        <f>ROW()</f>
        <v>405</v>
      </c>
      <c r="B405" s="139" t="str">
        <f t="shared" si="96"/>
        <v/>
      </c>
      <c r="C405" s="139" t="str">
        <f t="shared" si="85"/>
        <v/>
      </c>
      <c r="D405" s="139" t="str">
        <f>IF(C405="","",COUNTIFS(C$11:C405,"&gt;0"))</f>
        <v/>
      </c>
      <c r="E405" s="57"/>
      <c r="F405" s="58"/>
      <c r="G405" s="58"/>
      <c r="H405" s="57"/>
      <c r="I405" s="180"/>
      <c r="J405" s="68"/>
      <c r="K405" s="277"/>
      <c r="L405" s="275">
        <v>0</v>
      </c>
      <c r="M405" s="183" t="str">
        <f>IFERROR(VLOOKUP(J405,Lists!J$4:K$723,2,FALSE),"")</f>
        <v/>
      </c>
      <c r="N405" s="70" t="str">
        <f>IFERROR(VLOOKUP(J405,Lists!J$4:L$723,3,FALSE),"")</f>
        <v/>
      </c>
      <c r="O405" s="71" t="str">
        <f t="shared" si="97"/>
        <v/>
      </c>
      <c r="P405" s="66"/>
      <c r="Q405" s="181"/>
      <c r="R405" s="94"/>
      <c r="S405" s="102"/>
      <c r="T405" s="103"/>
      <c r="U405" s="94"/>
      <c r="V405" s="104"/>
      <c r="W405" s="114"/>
      <c r="X405" s="85" t="str">
        <f>IFERROR(VLOOKUP(I405,Lists!A$4:B$11,2,FALSE),"")</f>
        <v/>
      </c>
      <c r="Y405" s="85" t="str">
        <f>IFERROR(VLOOKUP(#REF!,Lists!A$12:B$45,2,FALSE),"")</f>
        <v/>
      </c>
      <c r="Z405" s="90" t="str">
        <f t="shared" si="86"/>
        <v/>
      </c>
      <c r="AA405" s="100" t="str">
        <f t="shared" si="87"/>
        <v/>
      </c>
      <c r="AB405" s="100" t="str">
        <f>IF(L405&lt;&gt;0,IF(R405="Yes",IF(#REF!="","P",""),""),"")</f>
        <v/>
      </c>
      <c r="AC405" s="100" t="str">
        <f t="shared" si="88"/>
        <v/>
      </c>
      <c r="AD405" s="100" t="str">
        <f t="shared" si="89"/>
        <v/>
      </c>
      <c r="AE405" s="100" t="str">
        <f t="shared" si="90"/>
        <v/>
      </c>
      <c r="BN405" s="73" t="str">
        <f t="shared" si="91"/>
        <v/>
      </c>
      <c r="BO405" s="73" t="str">
        <f t="shared" si="92"/>
        <v/>
      </c>
      <c r="BP405" s="73" t="str">
        <f t="shared" si="93"/>
        <v/>
      </c>
      <c r="BQ405" s="73" t="str">
        <f t="shared" si="94"/>
        <v/>
      </c>
      <c r="BT405" s="73" t="str">
        <f t="shared" si="95"/>
        <v/>
      </c>
      <c r="CX405" s="42" t="str">
        <f t="shared" si="98"/>
        <v/>
      </c>
    </row>
    <row r="406" spans="1:102" ht="20.100000000000001" customHeight="1" x14ac:dyDescent="0.3">
      <c r="A406" s="90">
        <f>ROW()</f>
        <v>406</v>
      </c>
      <c r="B406" s="139" t="str">
        <f t="shared" si="96"/>
        <v/>
      </c>
      <c r="C406" s="139" t="str">
        <f t="shared" si="85"/>
        <v/>
      </c>
      <c r="D406" s="139" t="str">
        <f>IF(C406="","",COUNTIFS(C$11:C406,"&gt;0"))</f>
        <v/>
      </c>
      <c r="E406" s="57"/>
      <c r="F406" s="58"/>
      <c r="G406" s="58"/>
      <c r="H406" s="57"/>
      <c r="I406" s="180"/>
      <c r="J406" s="68"/>
      <c r="K406" s="277"/>
      <c r="L406" s="275">
        <v>0</v>
      </c>
      <c r="M406" s="183" t="str">
        <f>IFERROR(VLOOKUP(J406,Lists!J$4:K$723,2,FALSE),"")</f>
        <v/>
      </c>
      <c r="N406" s="70" t="str">
        <f>IFERROR(VLOOKUP(J406,Lists!J$4:L$723,3,FALSE),"")</f>
        <v/>
      </c>
      <c r="O406" s="71" t="str">
        <f t="shared" si="97"/>
        <v/>
      </c>
      <c r="P406" s="66"/>
      <c r="Q406" s="181"/>
      <c r="R406" s="94"/>
      <c r="S406" s="102"/>
      <c r="T406" s="103"/>
      <c r="U406" s="94"/>
      <c r="V406" s="104"/>
      <c r="W406" s="114"/>
      <c r="X406" s="85" t="str">
        <f>IFERROR(VLOOKUP(I406,Lists!A$4:B$11,2,FALSE),"")</f>
        <v/>
      </c>
      <c r="Y406" s="85" t="str">
        <f>IFERROR(VLOOKUP(#REF!,Lists!A$12:B$45,2,FALSE),"")</f>
        <v/>
      </c>
      <c r="Z406" s="90" t="str">
        <f t="shared" si="86"/>
        <v/>
      </c>
      <c r="AA406" s="100" t="str">
        <f t="shared" si="87"/>
        <v/>
      </c>
      <c r="AB406" s="100" t="str">
        <f>IF(L406&lt;&gt;0,IF(R406="Yes",IF(#REF!="","P",""),""),"")</f>
        <v/>
      </c>
      <c r="AC406" s="100" t="str">
        <f t="shared" si="88"/>
        <v/>
      </c>
      <c r="AD406" s="100" t="str">
        <f t="shared" si="89"/>
        <v/>
      </c>
      <c r="AE406" s="100" t="str">
        <f t="shared" si="90"/>
        <v/>
      </c>
      <c r="BN406" s="73" t="str">
        <f t="shared" si="91"/>
        <v/>
      </c>
      <c r="BO406" s="73" t="str">
        <f t="shared" si="92"/>
        <v/>
      </c>
      <c r="BP406" s="73" t="str">
        <f t="shared" si="93"/>
        <v/>
      </c>
      <c r="BQ406" s="73" t="str">
        <f t="shared" si="94"/>
        <v/>
      </c>
      <c r="BT406" s="73" t="str">
        <f t="shared" si="95"/>
        <v/>
      </c>
      <c r="CX406" s="42" t="str">
        <f t="shared" si="98"/>
        <v/>
      </c>
    </row>
    <row r="407" spans="1:102" ht="20.100000000000001" customHeight="1" x14ac:dyDescent="0.3">
      <c r="A407" s="90">
        <f>ROW()</f>
        <v>407</v>
      </c>
      <c r="B407" s="139" t="str">
        <f t="shared" si="96"/>
        <v/>
      </c>
      <c r="C407" s="139" t="str">
        <f t="shared" si="85"/>
        <v/>
      </c>
      <c r="D407" s="139" t="str">
        <f>IF(C407="","",COUNTIFS(C$11:C407,"&gt;0"))</f>
        <v/>
      </c>
      <c r="E407" s="57"/>
      <c r="F407" s="58"/>
      <c r="G407" s="58"/>
      <c r="H407" s="57"/>
      <c r="I407" s="180"/>
      <c r="J407" s="68"/>
      <c r="K407" s="277"/>
      <c r="L407" s="275">
        <v>0</v>
      </c>
      <c r="M407" s="183" t="str">
        <f>IFERROR(VLOOKUP(J407,Lists!J$4:K$723,2,FALSE),"")</f>
        <v/>
      </c>
      <c r="N407" s="70" t="str">
        <f>IFERROR(VLOOKUP(J407,Lists!J$4:L$723,3,FALSE),"")</f>
        <v/>
      </c>
      <c r="O407" s="71" t="str">
        <f t="shared" si="97"/>
        <v/>
      </c>
      <c r="P407" s="66"/>
      <c r="Q407" s="181"/>
      <c r="R407" s="94"/>
      <c r="S407" s="102"/>
      <c r="T407" s="103"/>
      <c r="U407" s="94"/>
      <c r="V407" s="104"/>
      <c r="W407" s="114"/>
      <c r="X407" s="85" t="str">
        <f>IFERROR(VLOOKUP(I407,Lists!A$4:B$11,2,FALSE),"")</f>
        <v/>
      </c>
      <c r="Y407" s="85" t="str">
        <f>IFERROR(VLOOKUP(#REF!,Lists!A$12:B$45,2,FALSE),"")</f>
        <v/>
      </c>
      <c r="Z407" s="90" t="str">
        <f t="shared" si="86"/>
        <v/>
      </c>
      <c r="AA407" s="100" t="str">
        <f t="shared" si="87"/>
        <v/>
      </c>
      <c r="AB407" s="100" t="str">
        <f>IF(L407&lt;&gt;0,IF(R407="Yes",IF(#REF!="","P",""),""),"")</f>
        <v/>
      </c>
      <c r="AC407" s="100" t="str">
        <f t="shared" si="88"/>
        <v/>
      </c>
      <c r="AD407" s="100" t="str">
        <f t="shared" si="89"/>
        <v/>
      </c>
      <c r="AE407" s="100" t="str">
        <f t="shared" si="90"/>
        <v/>
      </c>
      <c r="BN407" s="73" t="str">
        <f t="shared" si="91"/>
        <v/>
      </c>
      <c r="BO407" s="73" t="str">
        <f t="shared" si="92"/>
        <v/>
      </c>
      <c r="BP407" s="73" t="str">
        <f t="shared" si="93"/>
        <v/>
      </c>
      <c r="BQ407" s="73" t="str">
        <f t="shared" si="94"/>
        <v/>
      </c>
      <c r="BT407" s="73" t="str">
        <f t="shared" si="95"/>
        <v/>
      </c>
      <c r="CX407" s="42" t="str">
        <f t="shared" si="98"/>
        <v/>
      </c>
    </row>
    <row r="408" spans="1:102" ht="20.100000000000001" customHeight="1" x14ac:dyDescent="0.3">
      <c r="A408" s="90">
        <f>ROW()</f>
        <v>408</v>
      </c>
      <c r="B408" s="139" t="str">
        <f t="shared" si="96"/>
        <v/>
      </c>
      <c r="C408" s="139" t="str">
        <f t="shared" si="85"/>
        <v/>
      </c>
      <c r="D408" s="139" t="str">
        <f>IF(C408="","",COUNTIFS(C$11:C408,"&gt;0"))</f>
        <v/>
      </c>
      <c r="E408" s="57"/>
      <c r="F408" s="58"/>
      <c r="G408" s="58"/>
      <c r="H408" s="57"/>
      <c r="I408" s="180"/>
      <c r="J408" s="68"/>
      <c r="K408" s="277"/>
      <c r="L408" s="275">
        <v>0</v>
      </c>
      <c r="M408" s="183" t="str">
        <f>IFERROR(VLOOKUP(J408,Lists!J$4:K$723,2,FALSE),"")</f>
        <v/>
      </c>
      <c r="N408" s="70" t="str">
        <f>IFERROR(VLOOKUP(J408,Lists!J$4:L$723,3,FALSE),"")</f>
        <v/>
      </c>
      <c r="O408" s="71" t="str">
        <f t="shared" si="97"/>
        <v/>
      </c>
      <c r="P408" s="66"/>
      <c r="Q408" s="181"/>
      <c r="R408" s="94"/>
      <c r="S408" s="102"/>
      <c r="T408" s="103"/>
      <c r="U408" s="94"/>
      <c r="V408" s="104"/>
      <c r="W408" s="114"/>
      <c r="X408" s="85" t="str">
        <f>IFERROR(VLOOKUP(I408,Lists!A$4:B$11,2,FALSE),"")</f>
        <v/>
      </c>
      <c r="Y408" s="85" t="str">
        <f>IFERROR(VLOOKUP(#REF!,Lists!A$12:B$45,2,FALSE),"")</f>
        <v/>
      </c>
      <c r="Z408" s="90" t="str">
        <f t="shared" si="86"/>
        <v/>
      </c>
      <c r="AA408" s="100" t="str">
        <f t="shared" si="87"/>
        <v/>
      </c>
      <c r="AB408" s="100" t="str">
        <f>IF(L408&lt;&gt;0,IF(R408="Yes",IF(#REF!="","P",""),""),"")</f>
        <v/>
      </c>
      <c r="AC408" s="100" t="str">
        <f t="shared" si="88"/>
        <v/>
      </c>
      <c r="AD408" s="100" t="str">
        <f t="shared" si="89"/>
        <v/>
      </c>
      <c r="AE408" s="100" t="str">
        <f t="shared" si="90"/>
        <v/>
      </c>
      <c r="BN408" s="73" t="str">
        <f t="shared" si="91"/>
        <v/>
      </c>
      <c r="BO408" s="73" t="str">
        <f t="shared" si="92"/>
        <v/>
      </c>
      <c r="BP408" s="73" t="str">
        <f t="shared" si="93"/>
        <v/>
      </c>
      <c r="BQ408" s="73" t="str">
        <f t="shared" si="94"/>
        <v/>
      </c>
      <c r="BT408" s="73" t="str">
        <f t="shared" si="95"/>
        <v/>
      </c>
      <c r="CX408" s="42" t="str">
        <f t="shared" si="98"/>
        <v/>
      </c>
    </row>
    <row r="409" spans="1:102" ht="20.100000000000001" customHeight="1" x14ac:dyDescent="0.3">
      <c r="A409" s="90">
        <f>ROW()</f>
        <v>409</v>
      </c>
      <c r="B409" s="139" t="str">
        <f t="shared" si="96"/>
        <v/>
      </c>
      <c r="C409" s="139" t="str">
        <f t="shared" si="85"/>
        <v/>
      </c>
      <c r="D409" s="139" t="str">
        <f>IF(C409="","",COUNTIFS(C$11:C409,"&gt;0"))</f>
        <v/>
      </c>
      <c r="E409" s="57"/>
      <c r="F409" s="58"/>
      <c r="G409" s="58"/>
      <c r="H409" s="57"/>
      <c r="I409" s="180"/>
      <c r="J409" s="68"/>
      <c r="K409" s="277"/>
      <c r="L409" s="275">
        <v>0</v>
      </c>
      <c r="M409" s="183" t="str">
        <f>IFERROR(VLOOKUP(J409,Lists!J$4:K$723,2,FALSE),"")</f>
        <v/>
      </c>
      <c r="N409" s="70" t="str">
        <f>IFERROR(VLOOKUP(J409,Lists!J$4:L$723,3,FALSE),"")</f>
        <v/>
      </c>
      <c r="O409" s="71" t="str">
        <f t="shared" si="97"/>
        <v/>
      </c>
      <c r="P409" s="66"/>
      <c r="Q409" s="181"/>
      <c r="R409" s="94"/>
      <c r="S409" s="102"/>
      <c r="T409" s="103"/>
      <c r="U409" s="94"/>
      <c r="V409" s="104"/>
      <c r="W409" s="114"/>
      <c r="X409" s="85" t="str">
        <f>IFERROR(VLOOKUP(I409,Lists!A$4:B$11,2,FALSE),"")</f>
        <v/>
      </c>
      <c r="Y409" s="85" t="str">
        <f>IFERROR(VLOOKUP(#REF!,Lists!A$12:B$45,2,FALSE),"")</f>
        <v/>
      </c>
      <c r="Z409" s="90" t="str">
        <f t="shared" si="86"/>
        <v/>
      </c>
      <c r="AA409" s="100" t="str">
        <f t="shared" si="87"/>
        <v/>
      </c>
      <c r="AB409" s="100" t="str">
        <f>IF(L409&lt;&gt;0,IF(R409="Yes",IF(#REF!="","P",""),""),"")</f>
        <v/>
      </c>
      <c r="AC409" s="100" t="str">
        <f t="shared" si="88"/>
        <v/>
      </c>
      <c r="AD409" s="100" t="str">
        <f t="shared" si="89"/>
        <v/>
      </c>
      <c r="AE409" s="100" t="str">
        <f t="shared" si="90"/>
        <v/>
      </c>
      <c r="BN409" s="73" t="str">
        <f t="shared" si="91"/>
        <v/>
      </c>
      <c r="BO409" s="73" t="str">
        <f t="shared" si="92"/>
        <v/>
      </c>
      <c r="BP409" s="73" t="str">
        <f t="shared" si="93"/>
        <v/>
      </c>
      <c r="BQ409" s="73" t="str">
        <f t="shared" si="94"/>
        <v/>
      </c>
      <c r="BT409" s="73" t="str">
        <f t="shared" si="95"/>
        <v/>
      </c>
      <c r="CX409" s="42" t="str">
        <f t="shared" si="98"/>
        <v/>
      </c>
    </row>
    <row r="410" spans="1:102" ht="20.100000000000001" customHeight="1" x14ac:dyDescent="0.3">
      <c r="A410" s="90">
        <f>ROW()</f>
        <v>410</v>
      </c>
      <c r="B410" s="139" t="str">
        <f t="shared" si="96"/>
        <v/>
      </c>
      <c r="C410" s="139" t="str">
        <f t="shared" si="85"/>
        <v/>
      </c>
      <c r="D410" s="139" t="str">
        <f>IF(C410="","",COUNTIFS(C$11:C410,"&gt;0"))</f>
        <v/>
      </c>
      <c r="E410" s="57"/>
      <c r="F410" s="58"/>
      <c r="G410" s="58"/>
      <c r="H410" s="57"/>
      <c r="I410" s="180"/>
      <c r="J410" s="68"/>
      <c r="K410" s="277"/>
      <c r="L410" s="275">
        <v>0</v>
      </c>
      <c r="M410" s="183" t="str">
        <f>IFERROR(VLOOKUP(J410,Lists!J$4:K$723,2,FALSE),"")</f>
        <v/>
      </c>
      <c r="N410" s="70" t="str">
        <f>IFERROR(VLOOKUP(J410,Lists!J$4:L$723,3,FALSE),"")</f>
        <v/>
      </c>
      <c r="O410" s="71" t="str">
        <f t="shared" si="97"/>
        <v/>
      </c>
      <c r="P410" s="66"/>
      <c r="Q410" s="181"/>
      <c r="R410" s="94"/>
      <c r="S410" s="102"/>
      <c r="T410" s="103"/>
      <c r="U410" s="94"/>
      <c r="V410" s="104"/>
      <c r="W410" s="114"/>
      <c r="X410" s="85" t="str">
        <f>IFERROR(VLOOKUP(I410,Lists!A$4:B$11,2,FALSE),"")</f>
        <v/>
      </c>
      <c r="Y410" s="85" t="str">
        <f>IFERROR(VLOOKUP(#REF!,Lists!A$12:B$45,2,FALSE),"")</f>
        <v/>
      </c>
      <c r="Z410" s="90" t="str">
        <f t="shared" si="86"/>
        <v/>
      </c>
      <c r="AA410" s="100" t="str">
        <f t="shared" si="87"/>
        <v/>
      </c>
      <c r="AB410" s="100" t="str">
        <f>IF(L410&lt;&gt;0,IF(R410="Yes",IF(#REF!="","P",""),""),"")</f>
        <v/>
      </c>
      <c r="AC410" s="100" t="str">
        <f t="shared" si="88"/>
        <v/>
      </c>
      <c r="AD410" s="100" t="str">
        <f t="shared" si="89"/>
        <v/>
      </c>
      <c r="AE410" s="100" t="str">
        <f t="shared" si="90"/>
        <v/>
      </c>
      <c r="BN410" s="73" t="str">
        <f t="shared" si="91"/>
        <v/>
      </c>
      <c r="BO410" s="73" t="str">
        <f t="shared" si="92"/>
        <v/>
      </c>
      <c r="BP410" s="73" t="str">
        <f t="shared" si="93"/>
        <v/>
      </c>
      <c r="BQ410" s="73" t="str">
        <f t="shared" si="94"/>
        <v/>
      </c>
      <c r="BT410" s="73" t="str">
        <f t="shared" si="95"/>
        <v/>
      </c>
      <c r="CX410" s="42" t="str">
        <f t="shared" si="98"/>
        <v/>
      </c>
    </row>
    <row r="411" spans="1:102" ht="20.100000000000001" customHeight="1" x14ac:dyDescent="0.3">
      <c r="A411" s="90">
        <f>ROW()</f>
        <v>411</v>
      </c>
      <c r="B411" s="139" t="str">
        <f t="shared" si="96"/>
        <v/>
      </c>
      <c r="C411" s="139" t="str">
        <f t="shared" si="85"/>
        <v/>
      </c>
      <c r="D411" s="139" t="str">
        <f>IF(C411="","",COUNTIFS(C$11:C411,"&gt;0"))</f>
        <v/>
      </c>
      <c r="E411" s="57"/>
      <c r="F411" s="58"/>
      <c r="G411" s="58"/>
      <c r="H411" s="57"/>
      <c r="I411" s="180"/>
      <c r="J411" s="68"/>
      <c r="K411" s="277"/>
      <c r="L411" s="275">
        <v>0</v>
      </c>
      <c r="M411" s="183" t="str">
        <f>IFERROR(VLOOKUP(J411,Lists!J$4:K$723,2,FALSE),"")</f>
        <v/>
      </c>
      <c r="N411" s="70" t="str">
        <f>IFERROR(VLOOKUP(J411,Lists!J$4:L$723,3,FALSE),"")</f>
        <v/>
      </c>
      <c r="O411" s="71" t="str">
        <f t="shared" si="97"/>
        <v/>
      </c>
      <c r="P411" s="66"/>
      <c r="Q411" s="181"/>
      <c r="R411" s="94"/>
      <c r="S411" s="102"/>
      <c r="T411" s="103"/>
      <c r="U411" s="94"/>
      <c r="V411" s="104"/>
      <c r="W411" s="114"/>
      <c r="X411" s="85" t="str">
        <f>IFERROR(VLOOKUP(I411,Lists!A$4:B$11,2,FALSE),"")</f>
        <v/>
      </c>
      <c r="Y411" s="85" t="str">
        <f>IFERROR(VLOOKUP(#REF!,Lists!A$12:B$45,2,FALSE),"")</f>
        <v/>
      </c>
      <c r="Z411" s="90" t="str">
        <f t="shared" si="86"/>
        <v/>
      </c>
      <c r="AA411" s="100" t="str">
        <f t="shared" si="87"/>
        <v/>
      </c>
      <c r="AB411" s="100" t="str">
        <f>IF(L411&lt;&gt;0,IF(R411="Yes",IF(#REF!="","P",""),""),"")</f>
        <v/>
      </c>
      <c r="AC411" s="100" t="str">
        <f t="shared" si="88"/>
        <v/>
      </c>
      <c r="AD411" s="100" t="str">
        <f t="shared" si="89"/>
        <v/>
      </c>
      <c r="AE411" s="100" t="str">
        <f t="shared" si="90"/>
        <v/>
      </c>
      <c r="BN411" s="73" t="str">
        <f t="shared" si="91"/>
        <v/>
      </c>
      <c r="BO411" s="73" t="str">
        <f t="shared" si="92"/>
        <v/>
      </c>
      <c r="BP411" s="73" t="str">
        <f t="shared" si="93"/>
        <v/>
      </c>
      <c r="BQ411" s="73" t="str">
        <f t="shared" si="94"/>
        <v/>
      </c>
      <c r="BT411" s="73" t="str">
        <f t="shared" si="95"/>
        <v/>
      </c>
      <c r="CX411" s="42" t="str">
        <f t="shared" si="98"/>
        <v/>
      </c>
    </row>
    <row r="412" spans="1:102" ht="20.100000000000001" customHeight="1" x14ac:dyDescent="0.3">
      <c r="A412" s="90">
        <f>ROW()</f>
        <v>412</v>
      </c>
      <c r="B412" s="139" t="str">
        <f t="shared" si="96"/>
        <v/>
      </c>
      <c r="C412" s="139" t="str">
        <f t="shared" si="85"/>
        <v/>
      </c>
      <c r="D412" s="139" t="str">
        <f>IF(C412="","",COUNTIFS(C$11:C412,"&gt;0"))</f>
        <v/>
      </c>
      <c r="E412" s="57"/>
      <c r="F412" s="58"/>
      <c r="G412" s="58"/>
      <c r="H412" s="57"/>
      <c r="I412" s="180"/>
      <c r="J412" s="68"/>
      <c r="K412" s="277"/>
      <c r="L412" s="275">
        <v>0</v>
      </c>
      <c r="M412" s="183" t="str">
        <f>IFERROR(VLOOKUP(J412,Lists!J$4:K$723,2,FALSE),"")</f>
        <v/>
      </c>
      <c r="N412" s="70" t="str">
        <f>IFERROR(VLOOKUP(J412,Lists!J$4:L$723,3,FALSE),"")</f>
        <v/>
      </c>
      <c r="O412" s="71" t="str">
        <f t="shared" si="97"/>
        <v/>
      </c>
      <c r="P412" s="66"/>
      <c r="Q412" s="181"/>
      <c r="R412" s="94"/>
      <c r="S412" s="102"/>
      <c r="T412" s="103"/>
      <c r="U412" s="94"/>
      <c r="V412" s="104"/>
      <c r="W412" s="114"/>
      <c r="X412" s="85" t="str">
        <f>IFERROR(VLOOKUP(I412,Lists!A$4:B$11,2,FALSE),"")</f>
        <v/>
      </c>
      <c r="Y412" s="85" t="str">
        <f>IFERROR(VLOOKUP(#REF!,Lists!A$12:B$45,2,FALSE),"")</f>
        <v/>
      </c>
      <c r="Z412" s="90" t="str">
        <f t="shared" si="86"/>
        <v/>
      </c>
      <c r="AA412" s="100" t="str">
        <f t="shared" si="87"/>
        <v/>
      </c>
      <c r="AB412" s="100" t="str">
        <f>IF(L412&lt;&gt;0,IF(R412="Yes",IF(#REF!="","P",""),""),"")</f>
        <v/>
      </c>
      <c r="AC412" s="100" t="str">
        <f t="shared" si="88"/>
        <v/>
      </c>
      <c r="AD412" s="100" t="str">
        <f t="shared" si="89"/>
        <v/>
      </c>
      <c r="AE412" s="100" t="str">
        <f t="shared" si="90"/>
        <v/>
      </c>
      <c r="BN412" s="73" t="str">
        <f t="shared" si="91"/>
        <v/>
      </c>
      <c r="BO412" s="73" t="str">
        <f t="shared" si="92"/>
        <v/>
      </c>
      <c r="BP412" s="73" t="str">
        <f t="shared" si="93"/>
        <v/>
      </c>
      <c r="BQ412" s="73" t="str">
        <f t="shared" si="94"/>
        <v/>
      </c>
      <c r="BT412" s="73" t="str">
        <f t="shared" si="95"/>
        <v/>
      </c>
      <c r="CX412" s="42" t="str">
        <f t="shared" si="98"/>
        <v/>
      </c>
    </row>
    <row r="413" spans="1:102" ht="20.100000000000001" customHeight="1" x14ac:dyDescent="0.3">
      <c r="A413" s="90">
        <f>ROW()</f>
        <v>413</v>
      </c>
      <c r="B413" s="139" t="str">
        <f t="shared" si="96"/>
        <v/>
      </c>
      <c r="C413" s="139" t="str">
        <f t="shared" si="85"/>
        <v/>
      </c>
      <c r="D413" s="139" t="str">
        <f>IF(C413="","",COUNTIFS(C$11:C413,"&gt;0"))</f>
        <v/>
      </c>
      <c r="E413" s="57"/>
      <c r="F413" s="58"/>
      <c r="G413" s="58"/>
      <c r="H413" s="57"/>
      <c r="I413" s="180"/>
      <c r="J413" s="68"/>
      <c r="K413" s="277"/>
      <c r="L413" s="275">
        <v>0</v>
      </c>
      <c r="M413" s="183" t="str">
        <f>IFERROR(VLOOKUP(J413,Lists!J$4:K$723,2,FALSE),"")</f>
        <v/>
      </c>
      <c r="N413" s="70" t="str">
        <f>IFERROR(VLOOKUP(J413,Lists!J$4:L$723,3,FALSE),"")</f>
        <v/>
      </c>
      <c r="O413" s="71" t="str">
        <f t="shared" si="97"/>
        <v/>
      </c>
      <c r="P413" s="66"/>
      <c r="Q413" s="181"/>
      <c r="R413" s="94"/>
      <c r="S413" s="102"/>
      <c r="T413" s="103"/>
      <c r="U413" s="94"/>
      <c r="V413" s="104"/>
      <c r="W413" s="114"/>
      <c r="X413" s="85" t="str">
        <f>IFERROR(VLOOKUP(I413,Lists!A$4:B$11,2,FALSE),"")</f>
        <v/>
      </c>
      <c r="Y413" s="85" t="str">
        <f>IFERROR(VLOOKUP(#REF!,Lists!A$12:B$45,2,FALSE),"")</f>
        <v/>
      </c>
      <c r="Z413" s="90" t="str">
        <f t="shared" si="86"/>
        <v/>
      </c>
      <c r="AA413" s="100" t="str">
        <f t="shared" si="87"/>
        <v/>
      </c>
      <c r="AB413" s="100" t="str">
        <f>IF(L413&lt;&gt;0,IF(R413="Yes",IF(#REF!="","P",""),""),"")</f>
        <v/>
      </c>
      <c r="AC413" s="100" t="str">
        <f t="shared" si="88"/>
        <v/>
      </c>
      <c r="AD413" s="100" t="str">
        <f t="shared" si="89"/>
        <v/>
      </c>
      <c r="AE413" s="100" t="str">
        <f t="shared" si="90"/>
        <v/>
      </c>
      <c r="BN413" s="73" t="str">
        <f t="shared" si="91"/>
        <v/>
      </c>
      <c r="BO413" s="73" t="str">
        <f t="shared" si="92"/>
        <v/>
      </c>
      <c r="BP413" s="73" t="str">
        <f t="shared" si="93"/>
        <v/>
      </c>
      <c r="BQ413" s="73" t="str">
        <f t="shared" si="94"/>
        <v/>
      </c>
      <c r="BT413" s="73" t="str">
        <f t="shared" si="95"/>
        <v/>
      </c>
      <c r="CX413" s="42" t="str">
        <f t="shared" si="98"/>
        <v/>
      </c>
    </row>
    <row r="414" spans="1:102" ht="20.100000000000001" customHeight="1" x14ac:dyDescent="0.3">
      <c r="A414" s="90">
        <f>ROW()</f>
        <v>414</v>
      </c>
      <c r="B414" s="139" t="str">
        <f t="shared" si="96"/>
        <v/>
      </c>
      <c r="C414" s="139" t="str">
        <f t="shared" si="85"/>
        <v/>
      </c>
      <c r="D414" s="139" t="str">
        <f>IF(C414="","",COUNTIFS(C$11:C414,"&gt;0"))</f>
        <v/>
      </c>
      <c r="E414" s="57"/>
      <c r="F414" s="58"/>
      <c r="G414" s="58"/>
      <c r="H414" s="57"/>
      <c r="I414" s="180"/>
      <c r="J414" s="68"/>
      <c r="K414" s="277"/>
      <c r="L414" s="275">
        <v>0</v>
      </c>
      <c r="M414" s="183" t="str">
        <f>IFERROR(VLOOKUP(J414,Lists!J$4:K$723,2,FALSE),"")</f>
        <v/>
      </c>
      <c r="N414" s="70" t="str">
        <f>IFERROR(VLOOKUP(J414,Lists!J$4:L$723,3,FALSE),"")</f>
        <v/>
      </c>
      <c r="O414" s="71" t="str">
        <f t="shared" si="97"/>
        <v/>
      </c>
      <c r="P414" s="66"/>
      <c r="Q414" s="181"/>
      <c r="R414" s="94"/>
      <c r="S414" s="102"/>
      <c r="T414" s="103"/>
      <c r="U414" s="94"/>
      <c r="V414" s="104"/>
      <c r="W414" s="114"/>
      <c r="X414" s="85" t="str">
        <f>IFERROR(VLOOKUP(I414,Lists!A$4:B$11,2,FALSE),"")</f>
        <v/>
      </c>
      <c r="Y414" s="85" t="str">
        <f>IFERROR(VLOOKUP(#REF!,Lists!A$12:B$45,2,FALSE),"")</f>
        <v/>
      </c>
      <c r="Z414" s="90" t="str">
        <f t="shared" si="86"/>
        <v/>
      </c>
      <c r="AA414" s="100" t="str">
        <f t="shared" si="87"/>
        <v/>
      </c>
      <c r="AB414" s="100" t="str">
        <f>IF(L414&lt;&gt;0,IF(R414="Yes",IF(#REF!="","P",""),""),"")</f>
        <v/>
      </c>
      <c r="AC414" s="100" t="str">
        <f t="shared" si="88"/>
        <v/>
      </c>
      <c r="AD414" s="100" t="str">
        <f t="shared" si="89"/>
        <v/>
      </c>
      <c r="AE414" s="100" t="str">
        <f t="shared" si="90"/>
        <v/>
      </c>
      <c r="BN414" s="73" t="str">
        <f t="shared" si="91"/>
        <v/>
      </c>
      <c r="BO414" s="73" t="str">
        <f t="shared" si="92"/>
        <v/>
      </c>
      <c r="BP414" s="73" t="str">
        <f t="shared" si="93"/>
        <v/>
      </c>
      <c r="BQ414" s="73" t="str">
        <f t="shared" si="94"/>
        <v/>
      </c>
      <c r="BT414" s="73" t="str">
        <f t="shared" si="95"/>
        <v/>
      </c>
      <c r="CX414" s="42" t="str">
        <f t="shared" si="98"/>
        <v/>
      </c>
    </row>
    <row r="415" spans="1:102" ht="20.100000000000001" customHeight="1" x14ac:dyDescent="0.3">
      <c r="A415" s="90">
        <f>ROW()</f>
        <v>415</v>
      </c>
      <c r="B415" s="139" t="str">
        <f t="shared" si="96"/>
        <v/>
      </c>
      <c r="C415" s="139" t="str">
        <f t="shared" si="85"/>
        <v/>
      </c>
      <c r="D415" s="139" t="str">
        <f>IF(C415="","",COUNTIFS(C$11:C415,"&gt;0"))</f>
        <v/>
      </c>
      <c r="E415" s="57"/>
      <c r="F415" s="58"/>
      <c r="G415" s="58"/>
      <c r="H415" s="57"/>
      <c r="I415" s="180"/>
      <c r="J415" s="68"/>
      <c r="K415" s="277"/>
      <c r="L415" s="275">
        <v>0</v>
      </c>
      <c r="M415" s="183" t="str">
        <f>IFERROR(VLOOKUP(J415,Lists!J$4:K$723,2,FALSE),"")</f>
        <v/>
      </c>
      <c r="N415" s="70" t="str">
        <f>IFERROR(VLOOKUP(J415,Lists!J$4:L$723,3,FALSE),"")</f>
        <v/>
      </c>
      <c r="O415" s="71" t="str">
        <f t="shared" si="97"/>
        <v/>
      </c>
      <c r="P415" s="66"/>
      <c r="Q415" s="181"/>
      <c r="R415" s="94"/>
      <c r="S415" s="102"/>
      <c r="T415" s="103"/>
      <c r="U415" s="94"/>
      <c r="V415" s="104"/>
      <c r="W415" s="114"/>
      <c r="X415" s="85" t="str">
        <f>IFERROR(VLOOKUP(I415,Lists!A$4:B$11,2,FALSE),"")</f>
        <v/>
      </c>
      <c r="Y415" s="85" t="str">
        <f>IFERROR(VLOOKUP(#REF!,Lists!A$12:B$45,2,FALSE),"")</f>
        <v/>
      </c>
      <c r="Z415" s="90" t="str">
        <f t="shared" si="86"/>
        <v/>
      </c>
      <c r="AA415" s="100" t="str">
        <f t="shared" si="87"/>
        <v/>
      </c>
      <c r="AB415" s="100" t="str">
        <f>IF(L415&lt;&gt;0,IF(R415="Yes",IF(#REF!="","P",""),""),"")</f>
        <v/>
      </c>
      <c r="AC415" s="100" t="str">
        <f t="shared" si="88"/>
        <v/>
      </c>
      <c r="AD415" s="100" t="str">
        <f t="shared" si="89"/>
        <v/>
      </c>
      <c r="AE415" s="100" t="str">
        <f t="shared" si="90"/>
        <v/>
      </c>
      <c r="BN415" s="73" t="str">
        <f t="shared" si="91"/>
        <v/>
      </c>
      <c r="BO415" s="73" t="str">
        <f t="shared" si="92"/>
        <v/>
      </c>
      <c r="BP415" s="73" t="str">
        <f t="shared" si="93"/>
        <v/>
      </c>
      <c r="BQ415" s="73" t="str">
        <f t="shared" si="94"/>
        <v/>
      </c>
      <c r="BT415" s="73" t="str">
        <f t="shared" si="95"/>
        <v/>
      </c>
      <c r="CX415" s="42" t="str">
        <f t="shared" si="98"/>
        <v/>
      </c>
    </row>
    <row r="416" spans="1:102" ht="20.100000000000001" customHeight="1" x14ac:dyDescent="0.3">
      <c r="A416" s="90">
        <f>ROW()</f>
        <v>416</v>
      </c>
      <c r="B416" s="139" t="str">
        <f t="shared" si="96"/>
        <v/>
      </c>
      <c r="C416" s="139" t="str">
        <f t="shared" si="85"/>
        <v/>
      </c>
      <c r="D416" s="139" t="str">
        <f>IF(C416="","",COUNTIFS(C$11:C416,"&gt;0"))</f>
        <v/>
      </c>
      <c r="E416" s="57"/>
      <c r="F416" s="58"/>
      <c r="G416" s="58"/>
      <c r="H416" s="57"/>
      <c r="I416" s="180"/>
      <c r="J416" s="68"/>
      <c r="K416" s="277"/>
      <c r="L416" s="275">
        <v>0</v>
      </c>
      <c r="M416" s="183" t="str">
        <f>IFERROR(VLOOKUP(J416,Lists!J$4:K$723,2,FALSE),"")</f>
        <v/>
      </c>
      <c r="N416" s="70" t="str">
        <f>IFERROR(VLOOKUP(J416,Lists!J$4:L$723,3,FALSE),"")</f>
        <v/>
      </c>
      <c r="O416" s="71" t="str">
        <f t="shared" si="97"/>
        <v/>
      </c>
      <c r="P416" s="66"/>
      <c r="Q416" s="181"/>
      <c r="R416" s="94"/>
      <c r="S416" s="102"/>
      <c r="T416" s="103"/>
      <c r="U416" s="94"/>
      <c r="V416" s="104"/>
      <c r="W416" s="114"/>
      <c r="X416" s="85" t="str">
        <f>IFERROR(VLOOKUP(I416,Lists!A$4:B$11,2,FALSE),"")</f>
        <v/>
      </c>
      <c r="Y416" s="85" t="str">
        <f>IFERROR(VLOOKUP(#REF!,Lists!A$12:B$45,2,FALSE),"")</f>
        <v/>
      </c>
      <c r="Z416" s="90" t="str">
        <f t="shared" si="86"/>
        <v/>
      </c>
      <c r="AA416" s="100" t="str">
        <f t="shared" si="87"/>
        <v/>
      </c>
      <c r="AB416" s="100" t="str">
        <f>IF(L416&lt;&gt;0,IF(R416="Yes",IF(#REF!="","P",""),""),"")</f>
        <v/>
      </c>
      <c r="AC416" s="100" t="str">
        <f t="shared" si="88"/>
        <v/>
      </c>
      <c r="AD416" s="100" t="str">
        <f t="shared" si="89"/>
        <v/>
      </c>
      <c r="AE416" s="100" t="str">
        <f t="shared" si="90"/>
        <v/>
      </c>
      <c r="BN416" s="73" t="str">
        <f t="shared" si="91"/>
        <v/>
      </c>
      <c r="BO416" s="73" t="str">
        <f t="shared" si="92"/>
        <v/>
      </c>
      <c r="BP416" s="73" t="str">
        <f t="shared" si="93"/>
        <v/>
      </c>
      <c r="BQ416" s="73" t="str">
        <f t="shared" si="94"/>
        <v/>
      </c>
      <c r="BT416" s="73" t="str">
        <f t="shared" si="95"/>
        <v/>
      </c>
      <c r="CX416" s="42" t="str">
        <f t="shared" si="98"/>
        <v/>
      </c>
    </row>
    <row r="417" spans="1:102" ht="20.100000000000001" customHeight="1" x14ac:dyDescent="0.3">
      <c r="A417" s="90">
        <f>ROW()</f>
        <v>417</v>
      </c>
      <c r="B417" s="139" t="str">
        <f t="shared" si="96"/>
        <v/>
      </c>
      <c r="C417" s="139" t="str">
        <f t="shared" si="85"/>
        <v/>
      </c>
      <c r="D417" s="139" t="str">
        <f>IF(C417="","",COUNTIFS(C$11:C417,"&gt;0"))</f>
        <v/>
      </c>
      <c r="E417" s="57"/>
      <c r="F417" s="58"/>
      <c r="G417" s="58"/>
      <c r="H417" s="57"/>
      <c r="I417" s="180"/>
      <c r="J417" s="68"/>
      <c r="K417" s="277"/>
      <c r="L417" s="275">
        <v>0</v>
      </c>
      <c r="M417" s="183" t="str">
        <f>IFERROR(VLOOKUP(J417,Lists!J$4:K$723,2,FALSE),"")</f>
        <v/>
      </c>
      <c r="N417" s="70" t="str">
        <f>IFERROR(VLOOKUP(J417,Lists!J$4:L$723,3,FALSE),"")</f>
        <v/>
      </c>
      <c r="O417" s="71" t="str">
        <f t="shared" si="97"/>
        <v/>
      </c>
      <c r="P417" s="66"/>
      <c r="Q417" s="181"/>
      <c r="R417" s="94"/>
      <c r="S417" s="102"/>
      <c r="T417" s="103"/>
      <c r="U417" s="94"/>
      <c r="V417" s="104"/>
      <c r="W417" s="114"/>
      <c r="X417" s="85" t="str">
        <f>IFERROR(VLOOKUP(I417,Lists!A$4:B$11,2,FALSE),"")</f>
        <v/>
      </c>
      <c r="Y417" s="85" t="str">
        <f>IFERROR(VLOOKUP(#REF!,Lists!A$12:B$45,2,FALSE),"")</f>
        <v/>
      </c>
      <c r="Z417" s="90" t="str">
        <f t="shared" si="86"/>
        <v/>
      </c>
      <c r="AA417" s="100" t="str">
        <f t="shared" si="87"/>
        <v/>
      </c>
      <c r="AB417" s="100" t="str">
        <f>IF(L417&lt;&gt;0,IF(R417="Yes",IF(#REF!="","P",""),""),"")</f>
        <v/>
      </c>
      <c r="AC417" s="100" t="str">
        <f t="shared" si="88"/>
        <v/>
      </c>
      <c r="AD417" s="100" t="str">
        <f t="shared" si="89"/>
        <v/>
      </c>
      <c r="AE417" s="100" t="str">
        <f t="shared" si="90"/>
        <v/>
      </c>
      <c r="BN417" s="73" t="str">
        <f t="shared" si="91"/>
        <v/>
      </c>
      <c r="BO417" s="73" t="str">
        <f t="shared" si="92"/>
        <v/>
      </c>
      <c r="BP417" s="73" t="str">
        <f t="shared" si="93"/>
        <v/>
      </c>
      <c r="BQ417" s="73" t="str">
        <f t="shared" si="94"/>
        <v/>
      </c>
      <c r="BT417" s="73" t="str">
        <f t="shared" si="95"/>
        <v/>
      </c>
      <c r="CX417" s="42" t="str">
        <f t="shared" si="98"/>
        <v/>
      </c>
    </row>
    <row r="418" spans="1:102" ht="20.100000000000001" customHeight="1" x14ac:dyDescent="0.3">
      <c r="A418" s="90">
        <f>ROW()</f>
        <v>418</v>
      </c>
      <c r="B418" s="139" t="str">
        <f t="shared" si="96"/>
        <v/>
      </c>
      <c r="C418" s="139" t="str">
        <f t="shared" si="85"/>
        <v/>
      </c>
      <c r="D418" s="139" t="str">
        <f>IF(C418="","",COUNTIFS(C$11:C418,"&gt;0"))</f>
        <v/>
      </c>
      <c r="E418" s="57"/>
      <c r="F418" s="58"/>
      <c r="G418" s="58"/>
      <c r="H418" s="57"/>
      <c r="I418" s="180"/>
      <c r="J418" s="68"/>
      <c r="K418" s="277"/>
      <c r="L418" s="275">
        <v>0</v>
      </c>
      <c r="M418" s="183" t="str">
        <f>IFERROR(VLOOKUP(J418,Lists!J$4:K$723,2,FALSE),"")</f>
        <v/>
      </c>
      <c r="N418" s="70" t="str">
        <f>IFERROR(VLOOKUP(J418,Lists!J$4:L$723,3,FALSE),"")</f>
        <v/>
      </c>
      <c r="O418" s="71" t="str">
        <f t="shared" si="97"/>
        <v/>
      </c>
      <c r="P418" s="66"/>
      <c r="Q418" s="181"/>
      <c r="R418" s="94"/>
      <c r="S418" s="102"/>
      <c r="T418" s="103"/>
      <c r="U418" s="94"/>
      <c r="V418" s="104"/>
      <c r="W418" s="114"/>
      <c r="X418" s="85" t="str">
        <f>IFERROR(VLOOKUP(I418,Lists!A$4:B$11,2,FALSE),"")</f>
        <v/>
      </c>
      <c r="Y418" s="85" t="str">
        <f>IFERROR(VLOOKUP(#REF!,Lists!A$12:B$45,2,FALSE),"")</f>
        <v/>
      </c>
      <c r="Z418" s="90" t="str">
        <f t="shared" si="86"/>
        <v/>
      </c>
      <c r="AA418" s="100" t="str">
        <f t="shared" si="87"/>
        <v/>
      </c>
      <c r="AB418" s="100" t="str">
        <f>IF(L418&lt;&gt;0,IF(R418="Yes",IF(#REF!="","P",""),""),"")</f>
        <v/>
      </c>
      <c r="AC418" s="100" t="str">
        <f t="shared" si="88"/>
        <v/>
      </c>
      <c r="AD418" s="100" t="str">
        <f t="shared" si="89"/>
        <v/>
      </c>
      <c r="AE418" s="100" t="str">
        <f t="shared" si="90"/>
        <v/>
      </c>
      <c r="BN418" s="73" t="str">
        <f t="shared" si="91"/>
        <v/>
      </c>
      <c r="BO418" s="73" t="str">
        <f t="shared" si="92"/>
        <v/>
      </c>
      <c r="BP418" s="73" t="str">
        <f t="shared" si="93"/>
        <v/>
      </c>
      <c r="BQ418" s="73" t="str">
        <f t="shared" si="94"/>
        <v/>
      </c>
      <c r="BT418" s="73" t="str">
        <f t="shared" si="95"/>
        <v/>
      </c>
      <c r="CX418" s="42" t="str">
        <f t="shared" si="98"/>
        <v/>
      </c>
    </row>
    <row r="419" spans="1:102" ht="20.100000000000001" customHeight="1" x14ac:dyDescent="0.3">
      <c r="A419" s="90">
        <f>ROW()</f>
        <v>419</v>
      </c>
      <c r="B419" s="139" t="str">
        <f t="shared" si="96"/>
        <v/>
      </c>
      <c r="C419" s="139" t="str">
        <f t="shared" si="85"/>
        <v/>
      </c>
      <c r="D419" s="139" t="str">
        <f>IF(C419="","",COUNTIFS(C$11:C419,"&gt;0"))</f>
        <v/>
      </c>
      <c r="E419" s="57"/>
      <c r="F419" s="58"/>
      <c r="G419" s="58"/>
      <c r="H419" s="57"/>
      <c r="I419" s="180"/>
      <c r="J419" s="68"/>
      <c r="K419" s="277"/>
      <c r="L419" s="275">
        <v>0</v>
      </c>
      <c r="M419" s="183" t="str">
        <f>IFERROR(VLOOKUP(J419,Lists!J$4:K$723,2,FALSE),"")</f>
        <v/>
      </c>
      <c r="N419" s="70" t="str">
        <f>IFERROR(VLOOKUP(J419,Lists!J$4:L$723,3,FALSE),"")</f>
        <v/>
      </c>
      <c r="O419" s="71" t="str">
        <f t="shared" si="97"/>
        <v/>
      </c>
      <c r="P419" s="66"/>
      <c r="Q419" s="181"/>
      <c r="R419" s="94"/>
      <c r="S419" s="102"/>
      <c r="T419" s="103"/>
      <c r="U419" s="94"/>
      <c r="V419" s="104"/>
      <c r="W419" s="114"/>
      <c r="X419" s="85" t="str">
        <f>IFERROR(VLOOKUP(I419,Lists!A$4:B$11,2,FALSE),"")</f>
        <v/>
      </c>
      <c r="Y419" s="85" t="str">
        <f>IFERROR(VLOOKUP(#REF!,Lists!A$12:B$45,2,FALSE),"")</f>
        <v/>
      </c>
      <c r="Z419" s="90" t="str">
        <f t="shared" si="86"/>
        <v/>
      </c>
      <c r="AA419" s="100" t="str">
        <f t="shared" si="87"/>
        <v/>
      </c>
      <c r="AB419" s="100" t="str">
        <f>IF(L419&lt;&gt;0,IF(R419="Yes",IF(#REF!="","P",""),""),"")</f>
        <v/>
      </c>
      <c r="AC419" s="100" t="str">
        <f t="shared" si="88"/>
        <v/>
      </c>
      <c r="AD419" s="100" t="str">
        <f t="shared" si="89"/>
        <v/>
      </c>
      <c r="AE419" s="100" t="str">
        <f t="shared" si="90"/>
        <v/>
      </c>
      <c r="BN419" s="73" t="str">
        <f t="shared" si="91"/>
        <v/>
      </c>
      <c r="BO419" s="73" t="str">
        <f t="shared" si="92"/>
        <v/>
      </c>
      <c r="BP419" s="73" t="str">
        <f t="shared" si="93"/>
        <v/>
      </c>
      <c r="BQ419" s="73" t="str">
        <f t="shared" si="94"/>
        <v/>
      </c>
      <c r="BT419" s="73" t="str">
        <f t="shared" si="95"/>
        <v/>
      </c>
      <c r="CX419" s="42" t="str">
        <f t="shared" si="98"/>
        <v/>
      </c>
    </row>
    <row r="420" spans="1:102" ht="20.100000000000001" customHeight="1" x14ac:dyDescent="0.3">
      <c r="A420" s="90">
        <f>ROW()</f>
        <v>420</v>
      </c>
      <c r="B420" s="139" t="str">
        <f t="shared" si="96"/>
        <v/>
      </c>
      <c r="C420" s="139" t="str">
        <f t="shared" si="85"/>
        <v/>
      </c>
      <c r="D420" s="139" t="str">
        <f>IF(C420="","",COUNTIFS(C$11:C420,"&gt;0"))</f>
        <v/>
      </c>
      <c r="E420" s="57"/>
      <c r="F420" s="58"/>
      <c r="G420" s="58"/>
      <c r="H420" s="57"/>
      <c r="I420" s="180"/>
      <c r="J420" s="68"/>
      <c r="K420" s="277"/>
      <c r="L420" s="275">
        <v>0</v>
      </c>
      <c r="M420" s="183" t="str">
        <f>IFERROR(VLOOKUP(J420,Lists!J$4:K$723,2,FALSE),"")</f>
        <v/>
      </c>
      <c r="N420" s="70" t="str">
        <f>IFERROR(VLOOKUP(J420,Lists!J$4:L$723,3,FALSE),"")</f>
        <v/>
      </c>
      <c r="O420" s="71" t="str">
        <f t="shared" si="97"/>
        <v/>
      </c>
      <c r="P420" s="66"/>
      <c r="Q420" s="181"/>
      <c r="R420" s="94"/>
      <c r="S420" s="102"/>
      <c r="T420" s="103"/>
      <c r="U420" s="94"/>
      <c r="V420" s="104"/>
      <c r="W420" s="114"/>
      <c r="X420" s="85" t="str">
        <f>IFERROR(VLOOKUP(I420,Lists!A$4:B$11,2,FALSE),"")</f>
        <v/>
      </c>
      <c r="Y420" s="85" t="str">
        <f>IFERROR(VLOOKUP(#REF!,Lists!A$12:B$45,2,FALSE),"")</f>
        <v/>
      </c>
      <c r="Z420" s="90" t="str">
        <f t="shared" si="86"/>
        <v/>
      </c>
      <c r="AA420" s="100" t="str">
        <f t="shared" si="87"/>
        <v/>
      </c>
      <c r="AB420" s="100" t="str">
        <f>IF(L420&lt;&gt;0,IF(R420="Yes",IF(#REF!="","P",""),""),"")</f>
        <v/>
      </c>
      <c r="AC420" s="100" t="str">
        <f t="shared" si="88"/>
        <v/>
      </c>
      <c r="AD420" s="100" t="str">
        <f t="shared" si="89"/>
        <v/>
      </c>
      <c r="AE420" s="100" t="str">
        <f t="shared" si="90"/>
        <v/>
      </c>
      <c r="BN420" s="73" t="str">
        <f t="shared" si="91"/>
        <v/>
      </c>
      <c r="BO420" s="73" t="str">
        <f t="shared" si="92"/>
        <v/>
      </c>
      <c r="BP420" s="73" t="str">
        <f t="shared" si="93"/>
        <v/>
      </c>
      <c r="BQ420" s="73" t="str">
        <f t="shared" si="94"/>
        <v/>
      </c>
      <c r="BT420" s="73" t="str">
        <f t="shared" si="95"/>
        <v/>
      </c>
      <c r="CX420" s="42" t="str">
        <f t="shared" si="98"/>
        <v/>
      </c>
    </row>
    <row r="421" spans="1:102" ht="20.100000000000001" customHeight="1" x14ac:dyDescent="0.3">
      <c r="A421" s="90">
        <f>ROW()</f>
        <v>421</v>
      </c>
      <c r="B421" s="139" t="str">
        <f t="shared" si="96"/>
        <v/>
      </c>
      <c r="C421" s="139" t="str">
        <f t="shared" si="85"/>
        <v/>
      </c>
      <c r="D421" s="139" t="str">
        <f>IF(C421="","",COUNTIFS(C$11:C421,"&gt;0"))</f>
        <v/>
      </c>
      <c r="E421" s="57"/>
      <c r="F421" s="58"/>
      <c r="G421" s="58"/>
      <c r="H421" s="57"/>
      <c r="I421" s="180"/>
      <c r="J421" s="68"/>
      <c r="K421" s="277"/>
      <c r="L421" s="275">
        <v>0</v>
      </c>
      <c r="M421" s="183" t="str">
        <f>IFERROR(VLOOKUP(J421,Lists!J$4:K$723,2,FALSE),"")</f>
        <v/>
      </c>
      <c r="N421" s="70" t="str">
        <f>IFERROR(VLOOKUP(J421,Lists!J$4:L$723,3,FALSE),"")</f>
        <v/>
      </c>
      <c r="O421" s="71" t="str">
        <f t="shared" si="97"/>
        <v/>
      </c>
      <c r="P421" s="66"/>
      <c r="Q421" s="181"/>
      <c r="R421" s="94"/>
      <c r="S421" s="102"/>
      <c r="T421" s="103"/>
      <c r="U421" s="94"/>
      <c r="V421" s="104"/>
      <c r="W421" s="114"/>
      <c r="X421" s="85" t="str">
        <f>IFERROR(VLOOKUP(I421,Lists!A$4:B$11,2,FALSE),"")</f>
        <v/>
      </c>
      <c r="Y421" s="85" t="str">
        <f>IFERROR(VLOOKUP(#REF!,Lists!A$12:B$45,2,FALSE),"")</f>
        <v/>
      </c>
      <c r="Z421" s="90" t="str">
        <f t="shared" si="86"/>
        <v/>
      </c>
      <c r="AA421" s="100" t="str">
        <f t="shared" si="87"/>
        <v/>
      </c>
      <c r="AB421" s="100" t="str">
        <f>IF(L421&lt;&gt;0,IF(R421="Yes",IF(#REF!="","P",""),""),"")</f>
        <v/>
      </c>
      <c r="AC421" s="100" t="str">
        <f t="shared" si="88"/>
        <v/>
      </c>
      <c r="AD421" s="100" t="str">
        <f t="shared" si="89"/>
        <v/>
      </c>
      <c r="AE421" s="100" t="str">
        <f t="shared" si="90"/>
        <v/>
      </c>
      <c r="BN421" s="73" t="str">
        <f t="shared" si="91"/>
        <v/>
      </c>
      <c r="BO421" s="73" t="str">
        <f t="shared" si="92"/>
        <v/>
      </c>
      <c r="BP421" s="73" t="str">
        <f t="shared" si="93"/>
        <v/>
      </c>
      <c r="BQ421" s="73" t="str">
        <f t="shared" si="94"/>
        <v/>
      </c>
      <c r="BT421" s="73" t="str">
        <f t="shared" si="95"/>
        <v/>
      </c>
      <c r="CX421" s="42" t="str">
        <f t="shared" si="98"/>
        <v/>
      </c>
    </row>
    <row r="422" spans="1:102" ht="20.100000000000001" customHeight="1" x14ac:dyDescent="0.3">
      <c r="A422" s="90">
        <f>ROW()</f>
        <v>422</v>
      </c>
      <c r="B422" s="139" t="str">
        <f t="shared" si="96"/>
        <v/>
      </c>
      <c r="C422" s="139" t="str">
        <f t="shared" si="85"/>
        <v/>
      </c>
      <c r="D422" s="139" t="str">
        <f>IF(C422="","",COUNTIFS(C$11:C422,"&gt;0"))</f>
        <v/>
      </c>
      <c r="E422" s="57"/>
      <c r="F422" s="58"/>
      <c r="G422" s="58"/>
      <c r="H422" s="57"/>
      <c r="I422" s="180"/>
      <c r="J422" s="68"/>
      <c r="K422" s="277"/>
      <c r="L422" s="275">
        <v>0</v>
      </c>
      <c r="M422" s="183" t="str">
        <f>IFERROR(VLOOKUP(J422,Lists!J$4:K$723,2,FALSE),"")</f>
        <v/>
      </c>
      <c r="N422" s="70" t="str">
        <f>IFERROR(VLOOKUP(J422,Lists!J$4:L$723,3,FALSE),"")</f>
        <v/>
      </c>
      <c r="O422" s="71" t="str">
        <f t="shared" si="97"/>
        <v/>
      </c>
      <c r="P422" s="66"/>
      <c r="Q422" s="181"/>
      <c r="R422" s="94"/>
      <c r="S422" s="102"/>
      <c r="T422" s="103"/>
      <c r="U422" s="94"/>
      <c r="V422" s="104"/>
      <c r="W422" s="114"/>
      <c r="X422" s="85" t="str">
        <f>IFERROR(VLOOKUP(I422,Lists!A$4:B$11,2,FALSE),"")</f>
        <v/>
      </c>
      <c r="Y422" s="85" t="str">
        <f>IFERROR(VLOOKUP(#REF!,Lists!A$12:B$45,2,FALSE),"")</f>
        <v/>
      </c>
      <c r="Z422" s="90" t="str">
        <f t="shared" si="86"/>
        <v/>
      </c>
      <c r="AA422" s="100" t="str">
        <f t="shared" si="87"/>
        <v/>
      </c>
      <c r="AB422" s="100" t="str">
        <f>IF(L422&lt;&gt;0,IF(R422="Yes",IF(#REF!="","P",""),""),"")</f>
        <v/>
      </c>
      <c r="AC422" s="100" t="str">
        <f t="shared" si="88"/>
        <v/>
      </c>
      <c r="AD422" s="100" t="str">
        <f t="shared" si="89"/>
        <v/>
      </c>
      <c r="AE422" s="100" t="str">
        <f t="shared" si="90"/>
        <v/>
      </c>
      <c r="BN422" s="73" t="str">
        <f t="shared" si="91"/>
        <v/>
      </c>
      <c r="BO422" s="73" t="str">
        <f t="shared" si="92"/>
        <v/>
      </c>
      <c r="BP422" s="73" t="str">
        <f t="shared" si="93"/>
        <v/>
      </c>
      <c r="BQ422" s="73" t="str">
        <f t="shared" si="94"/>
        <v/>
      </c>
      <c r="BT422" s="73" t="str">
        <f t="shared" si="95"/>
        <v/>
      </c>
      <c r="CX422" s="42" t="str">
        <f t="shared" si="98"/>
        <v/>
      </c>
    </row>
    <row r="423" spans="1:102" ht="20.100000000000001" customHeight="1" x14ac:dyDescent="0.3">
      <c r="A423" s="90">
        <f>ROW()</f>
        <v>423</v>
      </c>
      <c r="B423" s="139" t="str">
        <f t="shared" si="96"/>
        <v/>
      </c>
      <c r="C423" s="139" t="str">
        <f t="shared" si="85"/>
        <v/>
      </c>
      <c r="D423" s="139" t="str">
        <f>IF(C423="","",COUNTIFS(C$11:C423,"&gt;0"))</f>
        <v/>
      </c>
      <c r="E423" s="57"/>
      <c r="F423" s="58"/>
      <c r="G423" s="58"/>
      <c r="H423" s="57"/>
      <c r="I423" s="180"/>
      <c r="J423" s="68"/>
      <c r="K423" s="277"/>
      <c r="L423" s="275">
        <v>0</v>
      </c>
      <c r="M423" s="183" t="str">
        <f>IFERROR(VLOOKUP(J423,Lists!J$4:K$723,2,FALSE),"")</f>
        <v/>
      </c>
      <c r="N423" s="70" t="str">
        <f>IFERROR(VLOOKUP(J423,Lists!J$4:L$723,3,FALSE),"")</f>
        <v/>
      </c>
      <c r="O423" s="71" t="str">
        <f t="shared" si="97"/>
        <v/>
      </c>
      <c r="P423" s="66"/>
      <c r="Q423" s="181"/>
      <c r="R423" s="94"/>
      <c r="S423" s="102"/>
      <c r="T423" s="103"/>
      <c r="U423" s="94"/>
      <c r="V423" s="104"/>
      <c r="W423" s="114"/>
      <c r="X423" s="85" t="str">
        <f>IFERROR(VLOOKUP(I423,Lists!A$4:B$11,2,FALSE),"")</f>
        <v/>
      </c>
      <c r="Y423" s="85" t="str">
        <f>IFERROR(VLOOKUP(#REF!,Lists!A$12:B$45,2,FALSE),"")</f>
        <v/>
      </c>
      <c r="Z423" s="90" t="str">
        <f t="shared" si="86"/>
        <v/>
      </c>
      <c r="AA423" s="100" t="str">
        <f t="shared" si="87"/>
        <v/>
      </c>
      <c r="AB423" s="100" t="str">
        <f>IF(L423&lt;&gt;0,IF(R423="Yes",IF(#REF!="","P",""),""),"")</f>
        <v/>
      </c>
      <c r="AC423" s="100" t="str">
        <f t="shared" si="88"/>
        <v/>
      </c>
      <c r="AD423" s="100" t="str">
        <f t="shared" si="89"/>
        <v/>
      </c>
      <c r="AE423" s="100" t="str">
        <f t="shared" si="90"/>
        <v/>
      </c>
      <c r="BN423" s="73" t="str">
        <f t="shared" si="91"/>
        <v/>
      </c>
      <c r="BO423" s="73" t="str">
        <f t="shared" si="92"/>
        <v/>
      </c>
      <c r="BP423" s="73" t="str">
        <f t="shared" si="93"/>
        <v/>
      </c>
      <c r="BQ423" s="73" t="str">
        <f t="shared" si="94"/>
        <v/>
      </c>
      <c r="BT423" s="73" t="str">
        <f t="shared" si="95"/>
        <v/>
      </c>
      <c r="CX423" s="42" t="str">
        <f t="shared" si="98"/>
        <v/>
      </c>
    </row>
    <row r="424" spans="1:102" ht="20.100000000000001" customHeight="1" x14ac:dyDescent="0.3">
      <c r="A424" s="90">
        <f>ROW()</f>
        <v>424</v>
      </c>
      <c r="B424" s="139" t="str">
        <f t="shared" si="96"/>
        <v/>
      </c>
      <c r="C424" s="139" t="str">
        <f t="shared" si="85"/>
        <v/>
      </c>
      <c r="D424" s="139" t="str">
        <f>IF(C424="","",COUNTIFS(C$11:C424,"&gt;0"))</f>
        <v/>
      </c>
      <c r="E424" s="57"/>
      <c r="F424" s="58"/>
      <c r="G424" s="58"/>
      <c r="H424" s="57"/>
      <c r="I424" s="180"/>
      <c r="J424" s="68"/>
      <c r="K424" s="277"/>
      <c r="L424" s="275">
        <v>0</v>
      </c>
      <c r="M424" s="183" t="str">
        <f>IFERROR(VLOOKUP(J424,Lists!J$4:K$723,2,FALSE),"")</f>
        <v/>
      </c>
      <c r="N424" s="70" t="str">
        <f>IFERROR(VLOOKUP(J424,Lists!J$4:L$723,3,FALSE),"")</f>
        <v/>
      </c>
      <c r="O424" s="71" t="str">
        <f t="shared" si="97"/>
        <v/>
      </c>
      <c r="P424" s="66"/>
      <c r="Q424" s="181"/>
      <c r="R424" s="94"/>
      <c r="S424" s="102"/>
      <c r="T424" s="103"/>
      <c r="U424" s="94"/>
      <c r="V424" s="104"/>
      <c r="W424" s="114"/>
      <c r="X424" s="85" t="str">
        <f>IFERROR(VLOOKUP(I424,Lists!A$4:B$11,2,FALSE),"")</f>
        <v/>
      </c>
      <c r="Y424" s="85" t="str">
        <f>IFERROR(VLOOKUP(#REF!,Lists!A$12:B$45,2,FALSE),"")</f>
        <v/>
      </c>
      <c r="Z424" s="90" t="str">
        <f t="shared" si="86"/>
        <v/>
      </c>
      <c r="AA424" s="100" t="str">
        <f t="shared" si="87"/>
        <v/>
      </c>
      <c r="AB424" s="100" t="str">
        <f>IF(L424&lt;&gt;0,IF(R424="Yes",IF(#REF!="","P",""),""),"")</f>
        <v/>
      </c>
      <c r="AC424" s="100" t="str">
        <f t="shared" si="88"/>
        <v/>
      </c>
      <c r="AD424" s="100" t="str">
        <f t="shared" si="89"/>
        <v/>
      </c>
      <c r="AE424" s="100" t="str">
        <f t="shared" si="90"/>
        <v/>
      </c>
      <c r="BN424" s="73" t="str">
        <f t="shared" si="91"/>
        <v/>
      </c>
      <c r="BO424" s="73" t="str">
        <f t="shared" si="92"/>
        <v/>
      </c>
      <c r="BP424" s="73" t="str">
        <f t="shared" si="93"/>
        <v/>
      </c>
      <c r="BQ424" s="73" t="str">
        <f t="shared" si="94"/>
        <v/>
      </c>
      <c r="BT424" s="73" t="str">
        <f t="shared" si="95"/>
        <v/>
      </c>
      <c r="CX424" s="42" t="str">
        <f t="shared" si="98"/>
        <v/>
      </c>
    </row>
    <row r="425" spans="1:102" ht="20.100000000000001" customHeight="1" x14ac:dyDescent="0.3">
      <c r="A425" s="90">
        <f>ROW()</f>
        <v>425</v>
      </c>
      <c r="B425" s="139" t="str">
        <f t="shared" si="96"/>
        <v/>
      </c>
      <c r="C425" s="139" t="str">
        <f t="shared" si="85"/>
        <v/>
      </c>
      <c r="D425" s="139" t="str">
        <f>IF(C425="","",COUNTIFS(C$11:C425,"&gt;0"))</f>
        <v/>
      </c>
      <c r="E425" s="57"/>
      <c r="F425" s="58"/>
      <c r="G425" s="58"/>
      <c r="H425" s="57"/>
      <c r="I425" s="180"/>
      <c r="J425" s="68"/>
      <c r="K425" s="277"/>
      <c r="L425" s="275">
        <v>0</v>
      </c>
      <c r="M425" s="183" t="str">
        <f>IFERROR(VLOOKUP(J425,Lists!J$4:K$723,2,FALSE),"")</f>
        <v/>
      </c>
      <c r="N425" s="70" t="str">
        <f>IFERROR(VLOOKUP(J425,Lists!J$4:L$723,3,FALSE),"")</f>
        <v/>
      </c>
      <c r="O425" s="71" t="str">
        <f t="shared" si="97"/>
        <v/>
      </c>
      <c r="P425" s="66"/>
      <c r="Q425" s="181"/>
      <c r="R425" s="94"/>
      <c r="S425" s="102"/>
      <c r="T425" s="103"/>
      <c r="U425" s="94"/>
      <c r="V425" s="104"/>
      <c r="W425" s="114"/>
      <c r="X425" s="85" t="str">
        <f>IFERROR(VLOOKUP(I425,Lists!A$4:B$11,2,FALSE),"")</f>
        <v/>
      </c>
      <c r="Y425" s="85" t="str">
        <f>IFERROR(VLOOKUP(#REF!,Lists!A$12:B$45,2,FALSE),"")</f>
        <v/>
      </c>
      <c r="Z425" s="90" t="str">
        <f t="shared" si="86"/>
        <v/>
      </c>
      <c r="AA425" s="100" t="str">
        <f t="shared" si="87"/>
        <v/>
      </c>
      <c r="AB425" s="100" t="str">
        <f>IF(L425&lt;&gt;0,IF(R425="Yes",IF(#REF!="","P",""),""),"")</f>
        <v/>
      </c>
      <c r="AC425" s="100" t="str">
        <f t="shared" si="88"/>
        <v/>
      </c>
      <c r="AD425" s="100" t="str">
        <f t="shared" si="89"/>
        <v/>
      </c>
      <c r="AE425" s="100" t="str">
        <f t="shared" si="90"/>
        <v/>
      </c>
      <c r="BN425" s="73" t="str">
        <f t="shared" si="91"/>
        <v/>
      </c>
      <c r="BO425" s="73" t="str">
        <f t="shared" si="92"/>
        <v/>
      </c>
      <c r="BP425" s="73" t="str">
        <f t="shared" si="93"/>
        <v/>
      </c>
      <c r="BQ425" s="73" t="str">
        <f t="shared" si="94"/>
        <v/>
      </c>
      <c r="BT425" s="73" t="str">
        <f t="shared" si="95"/>
        <v/>
      </c>
      <c r="CX425" s="42" t="str">
        <f t="shared" si="98"/>
        <v/>
      </c>
    </row>
    <row r="426" spans="1:102" ht="20.100000000000001" customHeight="1" x14ac:dyDescent="0.3">
      <c r="A426" s="90">
        <f>ROW()</f>
        <v>426</v>
      </c>
      <c r="B426" s="139" t="str">
        <f t="shared" si="96"/>
        <v/>
      </c>
      <c r="C426" s="139" t="str">
        <f t="shared" si="85"/>
        <v/>
      </c>
      <c r="D426" s="139" t="str">
        <f>IF(C426="","",COUNTIFS(C$11:C426,"&gt;0"))</f>
        <v/>
      </c>
      <c r="E426" s="57"/>
      <c r="F426" s="58"/>
      <c r="G426" s="58"/>
      <c r="H426" s="57"/>
      <c r="I426" s="180"/>
      <c r="J426" s="68"/>
      <c r="K426" s="277"/>
      <c r="L426" s="275">
        <v>0</v>
      </c>
      <c r="M426" s="183" t="str">
        <f>IFERROR(VLOOKUP(J426,Lists!J$4:K$723,2,FALSE),"")</f>
        <v/>
      </c>
      <c r="N426" s="70" t="str">
        <f>IFERROR(VLOOKUP(J426,Lists!J$4:L$723,3,FALSE),"")</f>
        <v/>
      </c>
      <c r="O426" s="71" t="str">
        <f t="shared" si="97"/>
        <v/>
      </c>
      <c r="P426" s="66"/>
      <c r="Q426" s="181"/>
      <c r="R426" s="94"/>
      <c r="S426" s="102"/>
      <c r="T426" s="103"/>
      <c r="U426" s="94"/>
      <c r="V426" s="104"/>
      <c r="W426" s="114"/>
      <c r="X426" s="85" t="str">
        <f>IFERROR(VLOOKUP(I426,Lists!A$4:B$11,2,FALSE),"")</f>
        <v/>
      </c>
      <c r="Y426" s="85" t="str">
        <f>IFERROR(VLOOKUP(#REF!,Lists!A$12:B$45,2,FALSE),"")</f>
        <v/>
      </c>
      <c r="Z426" s="90" t="str">
        <f t="shared" si="86"/>
        <v/>
      </c>
      <c r="AA426" s="100" t="str">
        <f t="shared" si="87"/>
        <v/>
      </c>
      <c r="AB426" s="100" t="str">
        <f>IF(L426&lt;&gt;0,IF(R426="Yes",IF(#REF!="","P",""),""),"")</f>
        <v/>
      </c>
      <c r="AC426" s="100" t="str">
        <f t="shared" si="88"/>
        <v/>
      </c>
      <c r="AD426" s="100" t="str">
        <f t="shared" si="89"/>
        <v/>
      </c>
      <c r="AE426" s="100" t="str">
        <f t="shared" si="90"/>
        <v/>
      </c>
      <c r="BN426" s="73" t="str">
        <f t="shared" si="91"/>
        <v/>
      </c>
      <c r="BO426" s="73" t="str">
        <f t="shared" si="92"/>
        <v/>
      </c>
      <c r="BP426" s="73" t="str">
        <f t="shared" si="93"/>
        <v/>
      </c>
      <c r="BQ426" s="73" t="str">
        <f t="shared" si="94"/>
        <v/>
      </c>
      <c r="BT426" s="73" t="str">
        <f t="shared" si="95"/>
        <v/>
      </c>
      <c r="CX426" s="42" t="str">
        <f t="shared" si="98"/>
        <v/>
      </c>
    </row>
    <row r="427" spans="1:102" ht="20.100000000000001" customHeight="1" x14ac:dyDescent="0.3">
      <c r="A427" s="90">
        <f>ROW()</f>
        <v>427</v>
      </c>
      <c r="B427" s="139" t="str">
        <f t="shared" si="96"/>
        <v/>
      </c>
      <c r="C427" s="139" t="str">
        <f t="shared" si="85"/>
        <v/>
      </c>
      <c r="D427" s="139" t="str">
        <f>IF(C427="","",COUNTIFS(C$11:C427,"&gt;0"))</f>
        <v/>
      </c>
      <c r="E427" s="57"/>
      <c r="F427" s="58"/>
      <c r="G427" s="58"/>
      <c r="H427" s="57"/>
      <c r="I427" s="180"/>
      <c r="J427" s="68"/>
      <c r="K427" s="277"/>
      <c r="L427" s="275">
        <v>0</v>
      </c>
      <c r="M427" s="183" t="str">
        <f>IFERROR(VLOOKUP(J427,Lists!J$4:K$723,2,FALSE),"")</f>
        <v/>
      </c>
      <c r="N427" s="70" t="str">
        <f>IFERROR(VLOOKUP(J427,Lists!J$4:L$723,3,FALSE),"")</f>
        <v/>
      </c>
      <c r="O427" s="71" t="str">
        <f t="shared" si="97"/>
        <v/>
      </c>
      <c r="P427" s="66"/>
      <c r="Q427" s="181"/>
      <c r="R427" s="94"/>
      <c r="S427" s="102"/>
      <c r="T427" s="103"/>
      <c r="U427" s="94"/>
      <c r="V427" s="104"/>
      <c r="W427" s="114"/>
      <c r="X427" s="85" t="str">
        <f>IFERROR(VLOOKUP(I427,Lists!A$4:B$11,2,FALSE),"")</f>
        <v/>
      </c>
      <c r="Y427" s="85" t="str">
        <f>IFERROR(VLOOKUP(#REF!,Lists!A$12:B$45,2,FALSE),"")</f>
        <v/>
      </c>
      <c r="Z427" s="90" t="str">
        <f t="shared" si="86"/>
        <v/>
      </c>
      <c r="AA427" s="100" t="str">
        <f t="shared" si="87"/>
        <v/>
      </c>
      <c r="AB427" s="100" t="str">
        <f>IF(L427&lt;&gt;0,IF(R427="Yes",IF(#REF!="","P",""),""),"")</f>
        <v/>
      </c>
      <c r="AC427" s="100" t="str">
        <f t="shared" si="88"/>
        <v/>
      </c>
      <c r="AD427" s="100" t="str">
        <f t="shared" si="89"/>
        <v/>
      </c>
      <c r="AE427" s="100" t="str">
        <f t="shared" si="90"/>
        <v/>
      </c>
      <c r="BN427" s="73" t="str">
        <f t="shared" si="91"/>
        <v/>
      </c>
      <c r="BO427" s="73" t="str">
        <f t="shared" si="92"/>
        <v/>
      </c>
      <c r="BP427" s="73" t="str">
        <f t="shared" si="93"/>
        <v/>
      </c>
      <c r="BQ427" s="73" t="str">
        <f t="shared" si="94"/>
        <v/>
      </c>
      <c r="BT427" s="73" t="str">
        <f t="shared" si="95"/>
        <v/>
      </c>
      <c r="CX427" s="42" t="str">
        <f t="shared" si="98"/>
        <v/>
      </c>
    </row>
    <row r="428" spans="1:102" ht="20.100000000000001" customHeight="1" x14ac:dyDescent="0.3">
      <c r="A428" s="90">
        <f>ROW()</f>
        <v>428</v>
      </c>
      <c r="B428" s="139" t="str">
        <f t="shared" si="96"/>
        <v/>
      </c>
      <c r="C428" s="139" t="str">
        <f t="shared" si="85"/>
        <v/>
      </c>
      <c r="D428" s="139" t="str">
        <f>IF(C428="","",COUNTIFS(C$11:C428,"&gt;0"))</f>
        <v/>
      </c>
      <c r="E428" s="57"/>
      <c r="F428" s="58"/>
      <c r="G428" s="58"/>
      <c r="H428" s="57"/>
      <c r="I428" s="180"/>
      <c r="J428" s="68"/>
      <c r="K428" s="277"/>
      <c r="L428" s="275">
        <v>0</v>
      </c>
      <c r="M428" s="183" t="str">
        <f>IFERROR(VLOOKUP(J428,Lists!J$4:K$723,2,FALSE),"")</f>
        <v/>
      </c>
      <c r="N428" s="70" t="str">
        <f>IFERROR(VLOOKUP(J428,Lists!J$4:L$723,3,FALSE),"")</f>
        <v/>
      </c>
      <c r="O428" s="71" t="str">
        <f t="shared" si="97"/>
        <v/>
      </c>
      <c r="P428" s="66"/>
      <c r="Q428" s="181"/>
      <c r="R428" s="94"/>
      <c r="S428" s="102"/>
      <c r="T428" s="103"/>
      <c r="U428" s="94"/>
      <c r="V428" s="104"/>
      <c r="W428" s="114"/>
      <c r="X428" s="85" t="str">
        <f>IFERROR(VLOOKUP(I428,Lists!A$4:B$11,2,FALSE),"")</f>
        <v/>
      </c>
      <c r="Y428" s="85" t="str">
        <f>IFERROR(VLOOKUP(#REF!,Lists!A$12:B$45,2,FALSE),"")</f>
        <v/>
      </c>
      <c r="Z428" s="90" t="str">
        <f t="shared" si="86"/>
        <v/>
      </c>
      <c r="AA428" s="100" t="str">
        <f t="shared" si="87"/>
        <v/>
      </c>
      <c r="AB428" s="100" t="str">
        <f>IF(L428&lt;&gt;0,IF(R428="Yes",IF(#REF!="","P",""),""),"")</f>
        <v/>
      </c>
      <c r="AC428" s="100" t="str">
        <f t="shared" si="88"/>
        <v/>
      </c>
      <c r="AD428" s="100" t="str">
        <f t="shared" si="89"/>
        <v/>
      </c>
      <c r="AE428" s="100" t="str">
        <f t="shared" si="90"/>
        <v/>
      </c>
      <c r="BN428" s="73" t="str">
        <f t="shared" si="91"/>
        <v/>
      </c>
      <c r="BO428" s="73" t="str">
        <f t="shared" si="92"/>
        <v/>
      </c>
      <c r="BP428" s="73" t="str">
        <f t="shared" si="93"/>
        <v/>
      </c>
      <c r="BQ428" s="73" t="str">
        <f t="shared" si="94"/>
        <v/>
      </c>
      <c r="BT428" s="73" t="str">
        <f t="shared" si="95"/>
        <v/>
      </c>
      <c r="CX428" s="42" t="str">
        <f t="shared" si="98"/>
        <v/>
      </c>
    </row>
    <row r="429" spans="1:102" ht="20.100000000000001" customHeight="1" x14ac:dyDescent="0.3">
      <c r="A429" s="90">
        <f>ROW()</f>
        <v>429</v>
      </c>
      <c r="B429" s="139" t="str">
        <f t="shared" si="96"/>
        <v/>
      </c>
      <c r="C429" s="139" t="str">
        <f t="shared" si="85"/>
        <v/>
      </c>
      <c r="D429" s="139" t="str">
        <f>IF(C429="","",COUNTIFS(C$11:C429,"&gt;0"))</f>
        <v/>
      </c>
      <c r="E429" s="57"/>
      <c r="F429" s="58"/>
      <c r="G429" s="58"/>
      <c r="H429" s="57"/>
      <c r="I429" s="180"/>
      <c r="J429" s="68"/>
      <c r="K429" s="277"/>
      <c r="L429" s="275">
        <v>0</v>
      </c>
      <c r="M429" s="183" t="str">
        <f>IFERROR(VLOOKUP(J429,Lists!J$4:K$723,2,FALSE),"")</f>
        <v/>
      </c>
      <c r="N429" s="70" t="str">
        <f>IFERROR(VLOOKUP(J429,Lists!J$4:L$723,3,FALSE),"")</f>
        <v/>
      </c>
      <c r="O429" s="71" t="str">
        <f t="shared" si="97"/>
        <v/>
      </c>
      <c r="P429" s="66"/>
      <c r="Q429" s="181"/>
      <c r="R429" s="94"/>
      <c r="S429" s="102"/>
      <c r="T429" s="103"/>
      <c r="U429" s="94"/>
      <c r="V429" s="104"/>
      <c r="W429" s="114"/>
      <c r="X429" s="85" t="str">
        <f>IFERROR(VLOOKUP(I429,Lists!A$4:B$11,2,FALSE),"")</f>
        <v/>
      </c>
      <c r="Y429" s="85" t="str">
        <f>IFERROR(VLOOKUP(#REF!,Lists!A$12:B$45,2,FALSE),"")</f>
        <v/>
      </c>
      <c r="Z429" s="90" t="str">
        <f t="shared" si="86"/>
        <v/>
      </c>
      <c r="AA429" s="100" t="str">
        <f t="shared" si="87"/>
        <v/>
      </c>
      <c r="AB429" s="100" t="str">
        <f>IF(L429&lt;&gt;0,IF(R429="Yes",IF(#REF!="","P",""),""),"")</f>
        <v/>
      </c>
      <c r="AC429" s="100" t="str">
        <f t="shared" si="88"/>
        <v/>
      </c>
      <c r="AD429" s="100" t="str">
        <f t="shared" si="89"/>
        <v/>
      </c>
      <c r="AE429" s="100" t="str">
        <f t="shared" si="90"/>
        <v/>
      </c>
      <c r="BN429" s="73" t="str">
        <f t="shared" si="91"/>
        <v/>
      </c>
      <c r="BO429" s="73" t="str">
        <f t="shared" si="92"/>
        <v/>
      </c>
      <c r="BP429" s="73" t="str">
        <f t="shared" si="93"/>
        <v/>
      </c>
      <c r="BQ429" s="73" t="str">
        <f t="shared" si="94"/>
        <v/>
      </c>
      <c r="BT429" s="73" t="str">
        <f t="shared" si="95"/>
        <v/>
      </c>
      <c r="CX429" s="42" t="str">
        <f t="shared" si="98"/>
        <v/>
      </c>
    </row>
    <row r="430" spans="1:102" ht="20.100000000000001" customHeight="1" x14ac:dyDescent="0.3">
      <c r="A430" s="90">
        <f>ROW()</f>
        <v>430</v>
      </c>
      <c r="B430" s="139" t="str">
        <f t="shared" si="96"/>
        <v/>
      </c>
      <c r="C430" s="139" t="str">
        <f t="shared" si="85"/>
        <v/>
      </c>
      <c r="D430" s="139" t="str">
        <f>IF(C430="","",COUNTIFS(C$11:C430,"&gt;0"))</f>
        <v/>
      </c>
      <c r="E430" s="57"/>
      <c r="F430" s="58"/>
      <c r="G430" s="58"/>
      <c r="H430" s="57"/>
      <c r="I430" s="180"/>
      <c r="J430" s="68"/>
      <c r="K430" s="277"/>
      <c r="L430" s="275">
        <v>0</v>
      </c>
      <c r="M430" s="183" t="str">
        <f>IFERROR(VLOOKUP(J430,Lists!J$4:K$723,2,FALSE),"")</f>
        <v/>
      </c>
      <c r="N430" s="70" t="str">
        <f>IFERROR(VLOOKUP(J430,Lists!J$4:L$723,3,FALSE),"")</f>
        <v/>
      </c>
      <c r="O430" s="71" t="str">
        <f t="shared" si="97"/>
        <v/>
      </c>
      <c r="P430" s="66"/>
      <c r="Q430" s="181"/>
      <c r="R430" s="94"/>
      <c r="S430" s="102"/>
      <c r="T430" s="103"/>
      <c r="U430" s="94"/>
      <c r="V430" s="104"/>
      <c r="W430" s="114"/>
      <c r="X430" s="85" t="str">
        <f>IFERROR(VLOOKUP(I430,Lists!A$4:B$11,2,FALSE),"")</f>
        <v/>
      </c>
      <c r="Y430" s="85" t="str">
        <f>IFERROR(VLOOKUP(#REF!,Lists!A$12:B$45,2,FALSE),"")</f>
        <v/>
      </c>
      <c r="Z430" s="90" t="str">
        <f t="shared" si="86"/>
        <v/>
      </c>
      <c r="AA430" s="100" t="str">
        <f t="shared" si="87"/>
        <v/>
      </c>
      <c r="AB430" s="100" t="str">
        <f>IF(L430&lt;&gt;0,IF(R430="Yes",IF(#REF!="","P",""),""),"")</f>
        <v/>
      </c>
      <c r="AC430" s="100" t="str">
        <f t="shared" si="88"/>
        <v/>
      </c>
      <c r="AD430" s="100" t="str">
        <f t="shared" si="89"/>
        <v/>
      </c>
      <c r="AE430" s="100" t="str">
        <f t="shared" si="90"/>
        <v/>
      </c>
      <c r="BN430" s="73" t="str">
        <f t="shared" si="91"/>
        <v/>
      </c>
      <c r="BO430" s="73" t="str">
        <f t="shared" si="92"/>
        <v/>
      </c>
      <c r="BP430" s="73" t="str">
        <f t="shared" si="93"/>
        <v/>
      </c>
      <c r="BQ430" s="73" t="str">
        <f t="shared" si="94"/>
        <v/>
      </c>
      <c r="BT430" s="73" t="str">
        <f t="shared" si="95"/>
        <v/>
      </c>
      <c r="CX430" s="42" t="str">
        <f t="shared" si="98"/>
        <v/>
      </c>
    </row>
    <row r="431" spans="1:102" ht="20.100000000000001" customHeight="1" x14ac:dyDescent="0.3">
      <c r="A431" s="90">
        <f>ROW()</f>
        <v>431</v>
      </c>
      <c r="B431" s="139" t="str">
        <f t="shared" si="96"/>
        <v/>
      </c>
      <c r="C431" s="139" t="str">
        <f t="shared" si="85"/>
        <v/>
      </c>
      <c r="D431" s="139" t="str">
        <f>IF(C431="","",COUNTIFS(C$11:C431,"&gt;0"))</f>
        <v/>
      </c>
      <c r="E431" s="57"/>
      <c r="F431" s="58"/>
      <c r="G431" s="58"/>
      <c r="H431" s="57"/>
      <c r="I431" s="180"/>
      <c r="J431" s="68"/>
      <c r="K431" s="277"/>
      <c r="L431" s="275">
        <v>0</v>
      </c>
      <c r="M431" s="183" t="str">
        <f>IFERROR(VLOOKUP(J431,Lists!J$4:K$723,2,FALSE),"")</f>
        <v/>
      </c>
      <c r="N431" s="70" t="str">
        <f>IFERROR(VLOOKUP(J431,Lists!J$4:L$723,3,FALSE),"")</f>
        <v/>
      </c>
      <c r="O431" s="71" t="str">
        <f t="shared" si="97"/>
        <v/>
      </c>
      <c r="P431" s="66"/>
      <c r="Q431" s="181"/>
      <c r="R431" s="94"/>
      <c r="S431" s="102"/>
      <c r="T431" s="103"/>
      <c r="U431" s="94"/>
      <c r="V431" s="104"/>
      <c r="W431" s="114"/>
      <c r="X431" s="85" t="str">
        <f>IFERROR(VLOOKUP(I431,Lists!A$4:B$11,2,FALSE),"")</f>
        <v/>
      </c>
      <c r="Y431" s="85" t="str">
        <f>IFERROR(VLOOKUP(#REF!,Lists!A$12:B$45,2,FALSE),"")</f>
        <v/>
      </c>
      <c r="Z431" s="90" t="str">
        <f t="shared" si="86"/>
        <v/>
      </c>
      <c r="AA431" s="100" t="str">
        <f t="shared" si="87"/>
        <v/>
      </c>
      <c r="AB431" s="100" t="str">
        <f>IF(L431&lt;&gt;0,IF(R431="Yes",IF(#REF!="","P",""),""),"")</f>
        <v/>
      </c>
      <c r="AC431" s="100" t="str">
        <f t="shared" si="88"/>
        <v/>
      </c>
      <c r="AD431" s="100" t="str">
        <f t="shared" si="89"/>
        <v/>
      </c>
      <c r="AE431" s="100" t="str">
        <f t="shared" si="90"/>
        <v/>
      </c>
      <c r="BN431" s="73" t="str">
        <f t="shared" si="91"/>
        <v/>
      </c>
      <c r="BO431" s="73" t="str">
        <f t="shared" si="92"/>
        <v/>
      </c>
      <c r="BP431" s="73" t="str">
        <f t="shared" si="93"/>
        <v/>
      </c>
      <c r="BQ431" s="73" t="str">
        <f t="shared" si="94"/>
        <v/>
      </c>
      <c r="BT431" s="73" t="str">
        <f t="shared" si="95"/>
        <v/>
      </c>
      <c r="CX431" s="42" t="str">
        <f t="shared" si="98"/>
        <v/>
      </c>
    </row>
    <row r="432" spans="1:102" ht="20.100000000000001" customHeight="1" x14ac:dyDescent="0.3">
      <c r="A432" s="90">
        <f>ROW()</f>
        <v>432</v>
      </c>
      <c r="B432" s="139" t="str">
        <f t="shared" si="96"/>
        <v/>
      </c>
      <c r="C432" s="139" t="str">
        <f t="shared" si="85"/>
        <v/>
      </c>
      <c r="D432" s="139" t="str">
        <f>IF(C432="","",COUNTIFS(C$11:C432,"&gt;0"))</f>
        <v/>
      </c>
      <c r="E432" s="57"/>
      <c r="F432" s="58"/>
      <c r="G432" s="58"/>
      <c r="H432" s="57"/>
      <c r="I432" s="180"/>
      <c r="J432" s="68"/>
      <c r="K432" s="277"/>
      <c r="L432" s="275">
        <v>0</v>
      </c>
      <c r="M432" s="183" t="str">
        <f>IFERROR(VLOOKUP(J432,Lists!J$4:K$723,2,FALSE),"")</f>
        <v/>
      </c>
      <c r="N432" s="70" t="str">
        <f>IFERROR(VLOOKUP(J432,Lists!J$4:L$723,3,FALSE),"")</f>
        <v/>
      </c>
      <c r="O432" s="71" t="str">
        <f t="shared" si="97"/>
        <v/>
      </c>
      <c r="P432" s="66"/>
      <c r="Q432" s="181"/>
      <c r="R432" s="94"/>
      <c r="S432" s="102"/>
      <c r="T432" s="103"/>
      <c r="U432" s="94"/>
      <c r="V432" s="104"/>
      <c r="W432" s="114"/>
      <c r="X432" s="85" t="str">
        <f>IFERROR(VLOOKUP(I432,Lists!A$4:B$11,2,FALSE),"")</f>
        <v/>
      </c>
      <c r="Y432" s="85" t="str">
        <f>IFERROR(VLOOKUP(#REF!,Lists!A$12:B$45,2,FALSE),"")</f>
        <v/>
      </c>
      <c r="Z432" s="90" t="str">
        <f t="shared" si="86"/>
        <v/>
      </c>
      <c r="AA432" s="100" t="str">
        <f t="shared" si="87"/>
        <v/>
      </c>
      <c r="AB432" s="100" t="str">
        <f>IF(L432&lt;&gt;0,IF(R432="Yes",IF(#REF!="","P",""),""),"")</f>
        <v/>
      </c>
      <c r="AC432" s="100" t="str">
        <f t="shared" si="88"/>
        <v/>
      </c>
      <c r="AD432" s="100" t="str">
        <f t="shared" si="89"/>
        <v/>
      </c>
      <c r="AE432" s="100" t="str">
        <f t="shared" si="90"/>
        <v/>
      </c>
      <c r="BN432" s="73" t="str">
        <f t="shared" si="91"/>
        <v/>
      </c>
      <c r="BO432" s="73" t="str">
        <f t="shared" si="92"/>
        <v/>
      </c>
      <c r="BP432" s="73" t="str">
        <f t="shared" si="93"/>
        <v/>
      </c>
      <c r="BQ432" s="73" t="str">
        <f t="shared" si="94"/>
        <v/>
      </c>
      <c r="BT432" s="73" t="str">
        <f t="shared" si="95"/>
        <v/>
      </c>
      <c r="CX432" s="42" t="str">
        <f t="shared" si="98"/>
        <v/>
      </c>
    </row>
    <row r="433" spans="1:102" ht="20.100000000000001" customHeight="1" x14ac:dyDescent="0.3">
      <c r="A433" s="90">
        <f>ROW()</f>
        <v>433</v>
      </c>
      <c r="B433" s="139" t="str">
        <f t="shared" si="96"/>
        <v/>
      </c>
      <c r="C433" s="139" t="str">
        <f t="shared" si="85"/>
        <v/>
      </c>
      <c r="D433" s="139" t="str">
        <f>IF(C433="","",COUNTIFS(C$11:C433,"&gt;0"))</f>
        <v/>
      </c>
      <c r="E433" s="57"/>
      <c r="F433" s="58"/>
      <c r="G433" s="58"/>
      <c r="H433" s="57"/>
      <c r="I433" s="180"/>
      <c r="J433" s="68"/>
      <c r="K433" s="277"/>
      <c r="L433" s="275">
        <v>0</v>
      </c>
      <c r="M433" s="183" t="str">
        <f>IFERROR(VLOOKUP(J433,Lists!J$4:K$723,2,FALSE),"")</f>
        <v/>
      </c>
      <c r="N433" s="70" t="str">
        <f>IFERROR(VLOOKUP(J433,Lists!J$4:L$723,3,FALSE),"")</f>
        <v/>
      </c>
      <c r="O433" s="71" t="str">
        <f t="shared" si="97"/>
        <v/>
      </c>
      <c r="P433" s="66"/>
      <c r="Q433" s="181"/>
      <c r="R433" s="94"/>
      <c r="S433" s="102"/>
      <c r="T433" s="103"/>
      <c r="U433" s="94"/>
      <c r="V433" s="104"/>
      <c r="W433" s="114"/>
      <c r="X433" s="85" t="str">
        <f>IFERROR(VLOOKUP(I433,Lists!A$4:B$11,2,FALSE),"")</f>
        <v/>
      </c>
      <c r="Y433" s="85" t="str">
        <f>IFERROR(VLOOKUP(#REF!,Lists!A$12:B$45,2,FALSE),"")</f>
        <v/>
      </c>
      <c r="Z433" s="90" t="str">
        <f t="shared" si="86"/>
        <v/>
      </c>
      <c r="AA433" s="100" t="str">
        <f t="shared" si="87"/>
        <v/>
      </c>
      <c r="AB433" s="100" t="str">
        <f>IF(L433&lt;&gt;0,IF(R433="Yes",IF(#REF!="","P",""),""),"")</f>
        <v/>
      </c>
      <c r="AC433" s="100" t="str">
        <f t="shared" si="88"/>
        <v/>
      </c>
      <c r="AD433" s="100" t="str">
        <f t="shared" si="89"/>
        <v/>
      </c>
      <c r="AE433" s="100" t="str">
        <f t="shared" si="90"/>
        <v/>
      </c>
      <c r="BN433" s="73" t="str">
        <f t="shared" si="91"/>
        <v/>
      </c>
      <c r="BO433" s="73" t="str">
        <f t="shared" si="92"/>
        <v/>
      </c>
      <c r="BP433" s="73" t="str">
        <f t="shared" si="93"/>
        <v/>
      </c>
      <c r="BQ433" s="73" t="str">
        <f t="shared" si="94"/>
        <v/>
      </c>
      <c r="BT433" s="73" t="str">
        <f t="shared" si="95"/>
        <v/>
      </c>
      <c r="CX433" s="42" t="str">
        <f t="shared" si="98"/>
        <v/>
      </c>
    </row>
    <row r="434" spans="1:102" ht="20.100000000000001" customHeight="1" x14ac:dyDescent="0.3">
      <c r="A434" s="90">
        <f>ROW()</f>
        <v>434</v>
      </c>
      <c r="B434" s="139" t="str">
        <f t="shared" si="96"/>
        <v/>
      </c>
      <c r="C434" s="139" t="str">
        <f t="shared" si="85"/>
        <v/>
      </c>
      <c r="D434" s="139" t="str">
        <f>IF(C434="","",COUNTIFS(C$11:C434,"&gt;0"))</f>
        <v/>
      </c>
      <c r="E434" s="57"/>
      <c r="F434" s="58"/>
      <c r="G434" s="58"/>
      <c r="H434" s="57"/>
      <c r="I434" s="180"/>
      <c r="J434" s="68"/>
      <c r="K434" s="277"/>
      <c r="L434" s="275">
        <v>0</v>
      </c>
      <c r="M434" s="183" t="str">
        <f>IFERROR(VLOOKUP(J434,Lists!J$4:K$723,2,FALSE),"")</f>
        <v/>
      </c>
      <c r="N434" s="70" t="str">
        <f>IFERROR(VLOOKUP(J434,Lists!J$4:L$723,3,FALSE),"")</f>
        <v/>
      </c>
      <c r="O434" s="71" t="str">
        <f t="shared" si="97"/>
        <v/>
      </c>
      <c r="P434" s="66"/>
      <c r="Q434" s="181"/>
      <c r="R434" s="94"/>
      <c r="S434" s="102"/>
      <c r="T434" s="103"/>
      <c r="U434" s="94"/>
      <c r="V434" s="104"/>
      <c r="W434" s="114"/>
      <c r="X434" s="85" t="str">
        <f>IFERROR(VLOOKUP(I434,Lists!A$4:B$11,2,FALSE),"")</f>
        <v/>
      </c>
      <c r="Y434" s="85" t="str">
        <f>IFERROR(VLOOKUP(#REF!,Lists!A$12:B$45,2,FALSE),"")</f>
        <v/>
      </c>
      <c r="Z434" s="90" t="str">
        <f t="shared" si="86"/>
        <v/>
      </c>
      <c r="AA434" s="100" t="str">
        <f t="shared" si="87"/>
        <v/>
      </c>
      <c r="AB434" s="100" t="str">
        <f>IF(L434&lt;&gt;0,IF(R434="Yes",IF(#REF!="","P",""),""),"")</f>
        <v/>
      </c>
      <c r="AC434" s="100" t="str">
        <f t="shared" si="88"/>
        <v/>
      </c>
      <c r="AD434" s="100" t="str">
        <f t="shared" si="89"/>
        <v/>
      </c>
      <c r="AE434" s="100" t="str">
        <f t="shared" si="90"/>
        <v/>
      </c>
      <c r="BN434" s="73" t="str">
        <f t="shared" si="91"/>
        <v/>
      </c>
      <c r="BO434" s="73" t="str">
        <f t="shared" si="92"/>
        <v/>
      </c>
      <c r="BP434" s="73" t="str">
        <f t="shared" si="93"/>
        <v/>
      </c>
      <c r="BQ434" s="73" t="str">
        <f t="shared" si="94"/>
        <v/>
      </c>
      <c r="BT434" s="73" t="str">
        <f t="shared" si="95"/>
        <v/>
      </c>
      <c r="CX434" s="42" t="str">
        <f t="shared" si="98"/>
        <v/>
      </c>
    </row>
    <row r="435" spans="1:102" ht="20.100000000000001" customHeight="1" x14ac:dyDescent="0.3">
      <c r="A435" s="90">
        <f>ROW()</f>
        <v>435</v>
      </c>
      <c r="B435" s="139" t="str">
        <f t="shared" si="96"/>
        <v/>
      </c>
      <c r="C435" s="139" t="str">
        <f t="shared" si="85"/>
        <v/>
      </c>
      <c r="D435" s="139" t="str">
        <f>IF(C435="","",COUNTIFS(C$11:C435,"&gt;0"))</f>
        <v/>
      </c>
      <c r="E435" s="57"/>
      <c r="F435" s="58"/>
      <c r="G435" s="58"/>
      <c r="H435" s="57"/>
      <c r="I435" s="180"/>
      <c r="J435" s="68"/>
      <c r="K435" s="277"/>
      <c r="L435" s="275">
        <v>0</v>
      </c>
      <c r="M435" s="183" t="str">
        <f>IFERROR(VLOOKUP(J435,Lists!J$4:K$723,2,FALSE),"")</f>
        <v/>
      </c>
      <c r="N435" s="70" t="str">
        <f>IFERROR(VLOOKUP(J435,Lists!J$4:L$723,3,FALSE),"")</f>
        <v/>
      </c>
      <c r="O435" s="71" t="str">
        <f t="shared" si="97"/>
        <v/>
      </c>
      <c r="P435" s="66"/>
      <c r="Q435" s="181"/>
      <c r="R435" s="94"/>
      <c r="S435" s="102"/>
      <c r="T435" s="103"/>
      <c r="U435" s="94"/>
      <c r="V435" s="104"/>
      <c r="W435" s="114"/>
      <c r="X435" s="85" t="str">
        <f>IFERROR(VLOOKUP(I435,Lists!A$4:B$11,2,FALSE),"")</f>
        <v/>
      </c>
      <c r="Y435" s="85" t="str">
        <f>IFERROR(VLOOKUP(#REF!,Lists!A$12:B$45,2,FALSE),"")</f>
        <v/>
      </c>
      <c r="Z435" s="90" t="str">
        <f t="shared" si="86"/>
        <v/>
      </c>
      <c r="AA435" s="100" t="str">
        <f t="shared" si="87"/>
        <v/>
      </c>
      <c r="AB435" s="100" t="str">
        <f>IF(L435&lt;&gt;0,IF(R435="Yes",IF(#REF!="","P",""),""),"")</f>
        <v/>
      </c>
      <c r="AC435" s="100" t="str">
        <f t="shared" si="88"/>
        <v/>
      </c>
      <c r="AD435" s="100" t="str">
        <f t="shared" si="89"/>
        <v/>
      </c>
      <c r="AE435" s="100" t="str">
        <f t="shared" si="90"/>
        <v/>
      </c>
      <c r="BN435" s="73" t="str">
        <f t="shared" si="91"/>
        <v/>
      </c>
      <c r="BO435" s="73" t="str">
        <f t="shared" si="92"/>
        <v/>
      </c>
      <c r="BP435" s="73" t="str">
        <f t="shared" si="93"/>
        <v/>
      </c>
      <c r="BQ435" s="73" t="str">
        <f t="shared" si="94"/>
        <v/>
      </c>
      <c r="BT435" s="73" t="str">
        <f t="shared" si="95"/>
        <v/>
      </c>
      <c r="CX435" s="42" t="str">
        <f t="shared" si="98"/>
        <v/>
      </c>
    </row>
    <row r="436" spans="1:102" ht="20.100000000000001" customHeight="1" x14ac:dyDescent="0.3">
      <c r="A436" s="90">
        <f>ROW()</f>
        <v>436</v>
      </c>
      <c r="B436" s="139" t="str">
        <f t="shared" si="96"/>
        <v/>
      </c>
      <c r="C436" s="139" t="str">
        <f t="shared" si="85"/>
        <v/>
      </c>
      <c r="D436" s="139" t="str">
        <f>IF(C436="","",COUNTIFS(C$11:C436,"&gt;0"))</f>
        <v/>
      </c>
      <c r="E436" s="57"/>
      <c r="F436" s="58"/>
      <c r="G436" s="58"/>
      <c r="H436" s="57"/>
      <c r="I436" s="180"/>
      <c r="J436" s="68"/>
      <c r="K436" s="277"/>
      <c r="L436" s="275">
        <v>0</v>
      </c>
      <c r="M436" s="183" t="str">
        <f>IFERROR(VLOOKUP(J436,Lists!J$4:K$723,2,FALSE),"")</f>
        <v/>
      </c>
      <c r="N436" s="70" t="str">
        <f>IFERROR(VLOOKUP(J436,Lists!J$4:L$723,3,FALSE),"")</f>
        <v/>
      </c>
      <c r="O436" s="71" t="str">
        <f t="shared" si="97"/>
        <v/>
      </c>
      <c r="P436" s="66"/>
      <c r="Q436" s="181"/>
      <c r="R436" s="94"/>
      <c r="S436" s="102"/>
      <c r="T436" s="103"/>
      <c r="U436" s="94"/>
      <c r="V436" s="104"/>
      <c r="W436" s="114"/>
      <c r="X436" s="85" t="str">
        <f>IFERROR(VLOOKUP(I436,Lists!A$4:B$11,2,FALSE),"")</f>
        <v/>
      </c>
      <c r="Y436" s="85" t="str">
        <f>IFERROR(VLOOKUP(#REF!,Lists!A$12:B$45,2,FALSE),"")</f>
        <v/>
      </c>
      <c r="Z436" s="90" t="str">
        <f t="shared" si="86"/>
        <v/>
      </c>
      <c r="AA436" s="100" t="str">
        <f t="shared" si="87"/>
        <v/>
      </c>
      <c r="AB436" s="100" t="str">
        <f>IF(L436&lt;&gt;0,IF(R436="Yes",IF(#REF!="","P",""),""),"")</f>
        <v/>
      </c>
      <c r="AC436" s="100" t="str">
        <f t="shared" si="88"/>
        <v/>
      </c>
      <c r="AD436" s="100" t="str">
        <f t="shared" si="89"/>
        <v/>
      </c>
      <c r="AE436" s="100" t="str">
        <f t="shared" si="90"/>
        <v/>
      </c>
      <c r="BN436" s="73" t="str">
        <f t="shared" si="91"/>
        <v/>
      </c>
      <c r="BO436" s="73" t="str">
        <f t="shared" si="92"/>
        <v/>
      </c>
      <c r="BP436" s="73" t="str">
        <f t="shared" si="93"/>
        <v/>
      </c>
      <c r="BQ436" s="73" t="str">
        <f t="shared" si="94"/>
        <v/>
      </c>
      <c r="BT436" s="73" t="str">
        <f t="shared" si="95"/>
        <v/>
      </c>
      <c r="CX436" s="42" t="str">
        <f t="shared" si="98"/>
        <v/>
      </c>
    </row>
    <row r="437" spans="1:102" ht="20.100000000000001" customHeight="1" x14ac:dyDescent="0.3">
      <c r="A437" s="90">
        <f>ROW()</f>
        <v>437</v>
      </c>
      <c r="B437" s="139" t="str">
        <f t="shared" si="96"/>
        <v/>
      </c>
      <c r="C437" s="139" t="str">
        <f t="shared" si="85"/>
        <v/>
      </c>
      <c r="D437" s="139" t="str">
        <f>IF(C437="","",COUNTIFS(C$11:C437,"&gt;0"))</f>
        <v/>
      </c>
      <c r="E437" s="57"/>
      <c r="F437" s="58"/>
      <c r="G437" s="58"/>
      <c r="H437" s="57"/>
      <c r="I437" s="180"/>
      <c r="J437" s="68"/>
      <c r="K437" s="277"/>
      <c r="L437" s="275">
        <v>0</v>
      </c>
      <c r="M437" s="183" t="str">
        <f>IFERROR(VLOOKUP(J437,Lists!J$4:K$723,2,FALSE),"")</f>
        <v/>
      </c>
      <c r="N437" s="70" t="str">
        <f>IFERROR(VLOOKUP(J437,Lists!J$4:L$723,3,FALSE),"")</f>
        <v/>
      </c>
      <c r="O437" s="71" t="str">
        <f t="shared" si="97"/>
        <v/>
      </c>
      <c r="P437" s="66"/>
      <c r="Q437" s="181"/>
      <c r="R437" s="94"/>
      <c r="S437" s="102"/>
      <c r="T437" s="103"/>
      <c r="U437" s="94"/>
      <c r="V437" s="104"/>
      <c r="W437" s="114"/>
      <c r="X437" s="85" t="str">
        <f>IFERROR(VLOOKUP(I437,Lists!A$4:B$11,2,FALSE),"")</f>
        <v/>
      </c>
      <c r="Y437" s="85" t="str">
        <f>IFERROR(VLOOKUP(#REF!,Lists!A$12:B$45,2,FALSE),"")</f>
        <v/>
      </c>
      <c r="Z437" s="90" t="str">
        <f t="shared" si="86"/>
        <v/>
      </c>
      <c r="AA437" s="100" t="str">
        <f t="shared" si="87"/>
        <v/>
      </c>
      <c r="AB437" s="100" t="str">
        <f>IF(L437&lt;&gt;0,IF(R437="Yes",IF(#REF!="","P",""),""),"")</f>
        <v/>
      </c>
      <c r="AC437" s="100" t="str">
        <f t="shared" si="88"/>
        <v/>
      </c>
      <c r="AD437" s="100" t="str">
        <f t="shared" si="89"/>
        <v/>
      </c>
      <c r="AE437" s="100" t="str">
        <f t="shared" si="90"/>
        <v/>
      </c>
      <c r="BN437" s="73" t="str">
        <f t="shared" si="91"/>
        <v/>
      </c>
      <c r="BO437" s="73" t="str">
        <f t="shared" si="92"/>
        <v/>
      </c>
      <c r="BP437" s="73" t="str">
        <f t="shared" si="93"/>
        <v/>
      </c>
      <c r="BQ437" s="73" t="str">
        <f t="shared" si="94"/>
        <v/>
      </c>
      <c r="BT437" s="73" t="str">
        <f t="shared" si="95"/>
        <v/>
      </c>
      <c r="CX437" s="42" t="str">
        <f t="shared" si="98"/>
        <v/>
      </c>
    </row>
    <row r="438" spans="1:102" ht="20.100000000000001" customHeight="1" x14ac:dyDescent="0.3">
      <c r="A438" s="90">
        <f>ROW()</f>
        <v>438</v>
      </c>
      <c r="B438" s="139" t="str">
        <f t="shared" si="96"/>
        <v/>
      </c>
      <c r="C438" s="139" t="str">
        <f t="shared" si="85"/>
        <v/>
      </c>
      <c r="D438" s="139" t="str">
        <f>IF(C438="","",COUNTIFS(C$11:C438,"&gt;0"))</f>
        <v/>
      </c>
      <c r="E438" s="57"/>
      <c r="F438" s="58"/>
      <c r="G438" s="58"/>
      <c r="H438" s="57"/>
      <c r="I438" s="180"/>
      <c r="J438" s="68"/>
      <c r="K438" s="277"/>
      <c r="L438" s="275">
        <v>0</v>
      </c>
      <c r="M438" s="183" t="str">
        <f>IFERROR(VLOOKUP(J438,Lists!J$4:K$723,2,FALSE),"")</f>
        <v/>
      </c>
      <c r="N438" s="70" t="str">
        <f>IFERROR(VLOOKUP(J438,Lists!J$4:L$723,3,FALSE),"")</f>
        <v/>
      </c>
      <c r="O438" s="71" t="str">
        <f t="shared" si="97"/>
        <v/>
      </c>
      <c r="P438" s="66"/>
      <c r="Q438" s="181"/>
      <c r="R438" s="94"/>
      <c r="S438" s="102"/>
      <c r="T438" s="103"/>
      <c r="U438" s="94"/>
      <c r="V438" s="104"/>
      <c r="W438" s="114"/>
      <c r="X438" s="85" t="str">
        <f>IFERROR(VLOOKUP(I438,Lists!A$4:B$11,2,FALSE),"")</f>
        <v/>
      </c>
      <c r="Y438" s="85" t="str">
        <f>IFERROR(VLOOKUP(#REF!,Lists!A$12:B$45,2,FALSE),"")</f>
        <v/>
      </c>
      <c r="Z438" s="90" t="str">
        <f t="shared" si="86"/>
        <v/>
      </c>
      <c r="AA438" s="100" t="str">
        <f t="shared" si="87"/>
        <v/>
      </c>
      <c r="AB438" s="100" t="str">
        <f>IF(L438&lt;&gt;0,IF(R438="Yes",IF(#REF!="","P",""),""),"")</f>
        <v/>
      </c>
      <c r="AC438" s="100" t="str">
        <f t="shared" si="88"/>
        <v/>
      </c>
      <c r="AD438" s="100" t="str">
        <f t="shared" si="89"/>
        <v/>
      </c>
      <c r="AE438" s="100" t="str">
        <f t="shared" si="90"/>
        <v/>
      </c>
      <c r="BN438" s="73" t="str">
        <f t="shared" si="91"/>
        <v/>
      </c>
      <c r="BO438" s="73" t="str">
        <f t="shared" si="92"/>
        <v/>
      </c>
      <c r="BP438" s="73" t="str">
        <f t="shared" si="93"/>
        <v/>
      </c>
      <c r="BQ438" s="73" t="str">
        <f t="shared" si="94"/>
        <v/>
      </c>
      <c r="BT438" s="73" t="str">
        <f t="shared" si="95"/>
        <v/>
      </c>
      <c r="CX438" s="42" t="str">
        <f t="shared" si="98"/>
        <v/>
      </c>
    </row>
    <row r="439" spans="1:102" ht="20.100000000000001" customHeight="1" x14ac:dyDescent="0.3">
      <c r="A439" s="90">
        <f>ROW()</f>
        <v>439</v>
      </c>
      <c r="B439" s="139" t="str">
        <f t="shared" si="96"/>
        <v/>
      </c>
      <c r="C439" s="139" t="str">
        <f t="shared" si="85"/>
        <v/>
      </c>
      <c r="D439" s="139" t="str">
        <f>IF(C439="","",COUNTIFS(C$11:C439,"&gt;0"))</f>
        <v/>
      </c>
      <c r="E439" s="57"/>
      <c r="F439" s="58"/>
      <c r="G439" s="58"/>
      <c r="H439" s="57"/>
      <c r="I439" s="180"/>
      <c r="J439" s="68"/>
      <c r="K439" s="277"/>
      <c r="L439" s="275">
        <v>0</v>
      </c>
      <c r="M439" s="183" t="str">
        <f>IFERROR(VLOOKUP(J439,Lists!J$4:K$723,2,FALSE),"")</f>
        <v/>
      </c>
      <c r="N439" s="70" t="str">
        <f>IFERROR(VLOOKUP(J439,Lists!J$4:L$723,3,FALSE),"")</f>
        <v/>
      </c>
      <c r="O439" s="71" t="str">
        <f t="shared" si="97"/>
        <v/>
      </c>
      <c r="P439" s="66"/>
      <c r="Q439" s="181"/>
      <c r="R439" s="94"/>
      <c r="S439" s="102"/>
      <c r="T439" s="103"/>
      <c r="U439" s="94"/>
      <c r="V439" s="104"/>
      <c r="W439" s="114"/>
      <c r="X439" s="85" t="str">
        <f>IFERROR(VLOOKUP(I439,Lists!A$4:B$11,2,FALSE),"")</f>
        <v/>
      </c>
      <c r="Y439" s="85" t="str">
        <f>IFERROR(VLOOKUP(#REF!,Lists!A$12:B$45,2,FALSE),"")</f>
        <v/>
      </c>
      <c r="Z439" s="90" t="str">
        <f t="shared" si="86"/>
        <v/>
      </c>
      <c r="AA439" s="100" t="str">
        <f t="shared" si="87"/>
        <v/>
      </c>
      <c r="AB439" s="100" t="str">
        <f>IF(L439&lt;&gt;0,IF(R439="Yes",IF(#REF!="","P",""),""),"")</f>
        <v/>
      </c>
      <c r="AC439" s="100" t="str">
        <f t="shared" si="88"/>
        <v/>
      </c>
      <c r="AD439" s="100" t="str">
        <f t="shared" si="89"/>
        <v/>
      </c>
      <c r="AE439" s="100" t="str">
        <f t="shared" si="90"/>
        <v/>
      </c>
      <c r="BN439" s="73" t="str">
        <f t="shared" si="91"/>
        <v/>
      </c>
      <c r="BO439" s="73" t="str">
        <f t="shared" si="92"/>
        <v/>
      </c>
      <c r="BP439" s="73" t="str">
        <f t="shared" si="93"/>
        <v/>
      </c>
      <c r="BQ439" s="73" t="str">
        <f t="shared" si="94"/>
        <v/>
      </c>
      <c r="BT439" s="73" t="str">
        <f t="shared" si="95"/>
        <v/>
      </c>
      <c r="CX439" s="42" t="str">
        <f t="shared" si="98"/>
        <v/>
      </c>
    </row>
    <row r="440" spans="1:102" ht="20.100000000000001" customHeight="1" x14ac:dyDescent="0.3">
      <c r="A440" s="90">
        <f>ROW()</f>
        <v>440</v>
      </c>
      <c r="B440" s="139" t="str">
        <f t="shared" si="96"/>
        <v/>
      </c>
      <c r="C440" s="139" t="str">
        <f t="shared" si="85"/>
        <v/>
      </c>
      <c r="D440" s="139" t="str">
        <f>IF(C440="","",COUNTIFS(C$11:C440,"&gt;0"))</f>
        <v/>
      </c>
      <c r="E440" s="57"/>
      <c r="F440" s="58"/>
      <c r="G440" s="58"/>
      <c r="H440" s="57"/>
      <c r="I440" s="180"/>
      <c r="J440" s="68"/>
      <c r="K440" s="277"/>
      <c r="L440" s="275">
        <v>0</v>
      </c>
      <c r="M440" s="183" t="str">
        <f>IFERROR(VLOOKUP(J440,Lists!J$4:K$723,2,FALSE),"")</f>
        <v/>
      </c>
      <c r="N440" s="70" t="str">
        <f>IFERROR(VLOOKUP(J440,Lists!J$4:L$723,3,FALSE),"")</f>
        <v/>
      </c>
      <c r="O440" s="71" t="str">
        <f t="shared" si="97"/>
        <v/>
      </c>
      <c r="P440" s="66"/>
      <c r="Q440" s="181"/>
      <c r="R440" s="94"/>
      <c r="S440" s="102"/>
      <c r="T440" s="103"/>
      <c r="U440" s="94"/>
      <c r="V440" s="104"/>
      <c r="W440" s="114"/>
      <c r="X440" s="85" t="str">
        <f>IFERROR(VLOOKUP(I440,Lists!A$4:B$11,2,FALSE),"")</f>
        <v/>
      </c>
      <c r="Y440" s="85" t="str">
        <f>IFERROR(VLOOKUP(#REF!,Lists!A$12:B$45,2,FALSE),"")</f>
        <v/>
      </c>
      <c r="Z440" s="90" t="str">
        <f t="shared" si="86"/>
        <v/>
      </c>
      <c r="AA440" s="100" t="str">
        <f t="shared" si="87"/>
        <v/>
      </c>
      <c r="AB440" s="100" t="str">
        <f>IF(L440&lt;&gt;0,IF(R440="Yes",IF(#REF!="","P",""),""),"")</f>
        <v/>
      </c>
      <c r="AC440" s="100" t="str">
        <f t="shared" si="88"/>
        <v/>
      </c>
      <c r="AD440" s="100" t="str">
        <f t="shared" si="89"/>
        <v/>
      </c>
      <c r="AE440" s="100" t="str">
        <f t="shared" si="90"/>
        <v/>
      </c>
      <c r="BN440" s="73" t="str">
        <f t="shared" si="91"/>
        <v/>
      </c>
      <c r="BO440" s="73" t="str">
        <f t="shared" si="92"/>
        <v/>
      </c>
      <c r="BP440" s="73" t="str">
        <f t="shared" si="93"/>
        <v/>
      </c>
      <c r="BQ440" s="73" t="str">
        <f t="shared" si="94"/>
        <v/>
      </c>
      <c r="BT440" s="73" t="str">
        <f t="shared" si="95"/>
        <v/>
      </c>
      <c r="CX440" s="42" t="str">
        <f t="shared" si="98"/>
        <v/>
      </c>
    </row>
    <row r="441" spans="1:102" ht="20.100000000000001" customHeight="1" x14ac:dyDescent="0.3">
      <c r="A441" s="90">
        <f>ROW()</f>
        <v>441</v>
      </c>
      <c r="B441" s="139" t="str">
        <f t="shared" si="96"/>
        <v/>
      </c>
      <c r="C441" s="139" t="str">
        <f t="shared" si="85"/>
        <v/>
      </c>
      <c r="D441" s="139" t="str">
        <f>IF(C441="","",COUNTIFS(C$11:C441,"&gt;0"))</f>
        <v/>
      </c>
      <c r="E441" s="57"/>
      <c r="F441" s="58"/>
      <c r="G441" s="58"/>
      <c r="H441" s="57"/>
      <c r="I441" s="180"/>
      <c r="J441" s="68"/>
      <c r="K441" s="277"/>
      <c r="L441" s="275">
        <v>0</v>
      </c>
      <c r="M441" s="183" t="str">
        <f>IFERROR(VLOOKUP(J441,Lists!J$4:K$723,2,FALSE),"")</f>
        <v/>
      </c>
      <c r="N441" s="70" t="str">
        <f>IFERROR(VLOOKUP(J441,Lists!J$4:L$723,3,FALSE),"")</f>
        <v/>
      </c>
      <c r="O441" s="71" t="str">
        <f t="shared" si="97"/>
        <v/>
      </c>
      <c r="P441" s="66"/>
      <c r="Q441" s="181"/>
      <c r="R441" s="94"/>
      <c r="S441" s="102"/>
      <c r="T441" s="103"/>
      <c r="U441" s="94"/>
      <c r="V441" s="104"/>
      <c r="W441" s="114"/>
      <c r="X441" s="85" t="str">
        <f>IFERROR(VLOOKUP(I441,Lists!A$4:B$11,2,FALSE),"")</f>
        <v/>
      </c>
      <c r="Y441" s="85" t="str">
        <f>IFERROR(VLOOKUP(#REF!,Lists!A$12:B$45,2,FALSE),"")</f>
        <v/>
      </c>
      <c r="Z441" s="90" t="str">
        <f t="shared" si="86"/>
        <v/>
      </c>
      <c r="AA441" s="100" t="str">
        <f t="shared" si="87"/>
        <v/>
      </c>
      <c r="AB441" s="100" t="str">
        <f>IF(L441&lt;&gt;0,IF(R441="Yes",IF(#REF!="","P",""),""),"")</f>
        <v/>
      </c>
      <c r="AC441" s="100" t="str">
        <f t="shared" si="88"/>
        <v/>
      </c>
      <c r="AD441" s="100" t="str">
        <f t="shared" si="89"/>
        <v/>
      </c>
      <c r="AE441" s="100" t="str">
        <f t="shared" si="90"/>
        <v/>
      </c>
      <c r="BN441" s="73" t="str">
        <f t="shared" si="91"/>
        <v/>
      </c>
      <c r="BO441" s="73" t="str">
        <f t="shared" si="92"/>
        <v/>
      </c>
      <c r="BP441" s="73" t="str">
        <f t="shared" si="93"/>
        <v/>
      </c>
      <c r="BQ441" s="73" t="str">
        <f t="shared" si="94"/>
        <v/>
      </c>
      <c r="BT441" s="73" t="str">
        <f t="shared" si="95"/>
        <v/>
      </c>
      <c r="CX441" s="42" t="str">
        <f t="shared" si="98"/>
        <v/>
      </c>
    </row>
    <row r="442" spans="1:102" ht="20.100000000000001" customHeight="1" x14ac:dyDescent="0.3">
      <c r="A442" s="90">
        <f>ROW()</f>
        <v>442</v>
      </c>
      <c r="B442" s="139" t="str">
        <f t="shared" si="96"/>
        <v/>
      </c>
      <c r="C442" s="139" t="str">
        <f t="shared" si="85"/>
        <v/>
      </c>
      <c r="D442" s="139" t="str">
        <f>IF(C442="","",COUNTIFS(C$11:C442,"&gt;0"))</f>
        <v/>
      </c>
      <c r="E442" s="57"/>
      <c r="F442" s="58"/>
      <c r="G442" s="58"/>
      <c r="H442" s="57"/>
      <c r="I442" s="180"/>
      <c r="J442" s="68"/>
      <c r="K442" s="277"/>
      <c r="L442" s="275">
        <v>0</v>
      </c>
      <c r="M442" s="183" t="str">
        <f>IFERROR(VLOOKUP(J442,Lists!J$4:K$723,2,FALSE),"")</f>
        <v/>
      </c>
      <c r="N442" s="70" t="str">
        <f>IFERROR(VLOOKUP(J442,Lists!J$4:L$723,3,FALSE),"")</f>
        <v/>
      </c>
      <c r="O442" s="71" t="str">
        <f t="shared" si="97"/>
        <v/>
      </c>
      <c r="P442" s="66"/>
      <c r="Q442" s="181"/>
      <c r="R442" s="94"/>
      <c r="S442" s="102"/>
      <c r="T442" s="103"/>
      <c r="U442" s="94"/>
      <c r="V442" s="104"/>
      <c r="W442" s="114"/>
      <c r="X442" s="85" t="str">
        <f>IFERROR(VLOOKUP(I442,Lists!A$4:B$11,2,FALSE),"")</f>
        <v/>
      </c>
      <c r="Y442" s="85" t="str">
        <f>IFERROR(VLOOKUP(#REF!,Lists!A$12:B$45,2,FALSE),"")</f>
        <v/>
      </c>
      <c r="Z442" s="90" t="str">
        <f t="shared" si="86"/>
        <v/>
      </c>
      <c r="AA442" s="100" t="str">
        <f t="shared" si="87"/>
        <v/>
      </c>
      <c r="AB442" s="100" t="str">
        <f>IF(L442&lt;&gt;0,IF(R442="Yes",IF(#REF!="","P",""),""),"")</f>
        <v/>
      </c>
      <c r="AC442" s="100" t="str">
        <f t="shared" si="88"/>
        <v/>
      </c>
      <c r="AD442" s="100" t="str">
        <f t="shared" si="89"/>
        <v/>
      </c>
      <c r="AE442" s="100" t="str">
        <f t="shared" si="90"/>
        <v/>
      </c>
      <c r="BN442" s="73" t="str">
        <f t="shared" si="91"/>
        <v/>
      </c>
      <c r="BO442" s="73" t="str">
        <f t="shared" si="92"/>
        <v/>
      </c>
      <c r="BP442" s="73" t="str">
        <f t="shared" si="93"/>
        <v/>
      </c>
      <c r="BQ442" s="73" t="str">
        <f t="shared" si="94"/>
        <v/>
      </c>
      <c r="BT442" s="73" t="str">
        <f t="shared" si="95"/>
        <v/>
      </c>
      <c r="CX442" s="42" t="str">
        <f t="shared" si="98"/>
        <v/>
      </c>
    </row>
    <row r="443" spans="1:102" ht="20.100000000000001" customHeight="1" x14ac:dyDescent="0.3">
      <c r="A443" s="90">
        <f>ROW()</f>
        <v>443</v>
      </c>
      <c r="B443" s="139" t="str">
        <f t="shared" si="96"/>
        <v/>
      </c>
      <c r="C443" s="139" t="str">
        <f t="shared" si="85"/>
        <v/>
      </c>
      <c r="D443" s="139" t="str">
        <f>IF(C443="","",COUNTIFS(C$11:C443,"&gt;0"))</f>
        <v/>
      </c>
      <c r="E443" s="57"/>
      <c r="F443" s="58"/>
      <c r="G443" s="58"/>
      <c r="H443" s="57"/>
      <c r="I443" s="180"/>
      <c r="J443" s="68"/>
      <c r="K443" s="277"/>
      <c r="L443" s="275">
        <v>0</v>
      </c>
      <c r="M443" s="183" t="str">
        <f>IFERROR(VLOOKUP(J443,Lists!J$4:K$723,2,FALSE),"")</f>
        <v/>
      </c>
      <c r="N443" s="70" t="str">
        <f>IFERROR(VLOOKUP(J443,Lists!J$4:L$723,3,FALSE),"")</f>
        <v/>
      </c>
      <c r="O443" s="71" t="str">
        <f t="shared" si="97"/>
        <v/>
      </c>
      <c r="P443" s="66"/>
      <c r="Q443" s="181"/>
      <c r="R443" s="94"/>
      <c r="S443" s="102"/>
      <c r="T443" s="103"/>
      <c r="U443" s="94"/>
      <c r="V443" s="104"/>
      <c r="W443" s="114"/>
      <c r="X443" s="85" t="str">
        <f>IFERROR(VLOOKUP(I443,Lists!A$4:B$11,2,FALSE),"")</f>
        <v/>
      </c>
      <c r="Y443" s="85" t="str">
        <f>IFERROR(VLOOKUP(#REF!,Lists!A$12:B$45,2,FALSE),"")</f>
        <v/>
      </c>
      <c r="Z443" s="90" t="str">
        <f t="shared" si="86"/>
        <v/>
      </c>
      <c r="AA443" s="100" t="str">
        <f t="shared" si="87"/>
        <v/>
      </c>
      <c r="AB443" s="100" t="str">
        <f>IF(L443&lt;&gt;0,IF(R443="Yes",IF(#REF!="","P",""),""),"")</f>
        <v/>
      </c>
      <c r="AC443" s="100" t="str">
        <f t="shared" si="88"/>
        <v/>
      </c>
      <c r="AD443" s="100" t="str">
        <f t="shared" si="89"/>
        <v/>
      </c>
      <c r="AE443" s="100" t="str">
        <f t="shared" si="90"/>
        <v/>
      </c>
      <c r="BN443" s="73" t="str">
        <f t="shared" si="91"/>
        <v/>
      </c>
      <c r="BO443" s="73" t="str">
        <f t="shared" si="92"/>
        <v/>
      </c>
      <c r="BP443" s="73" t="str">
        <f t="shared" si="93"/>
        <v/>
      </c>
      <c r="BQ443" s="73" t="str">
        <f t="shared" si="94"/>
        <v/>
      </c>
      <c r="BT443" s="73" t="str">
        <f t="shared" si="95"/>
        <v/>
      </c>
      <c r="CX443" s="42" t="str">
        <f t="shared" si="98"/>
        <v/>
      </c>
    </row>
    <row r="444" spans="1:102" ht="20.100000000000001" customHeight="1" x14ac:dyDescent="0.3">
      <c r="A444" s="90">
        <f>ROW()</f>
        <v>444</v>
      </c>
      <c r="B444" s="139" t="str">
        <f t="shared" si="96"/>
        <v/>
      </c>
      <c r="C444" s="139" t="str">
        <f t="shared" si="85"/>
        <v/>
      </c>
      <c r="D444" s="139" t="str">
        <f>IF(C444="","",COUNTIFS(C$11:C444,"&gt;0"))</f>
        <v/>
      </c>
      <c r="E444" s="57"/>
      <c r="F444" s="58"/>
      <c r="G444" s="58"/>
      <c r="H444" s="57"/>
      <c r="I444" s="180"/>
      <c r="J444" s="68"/>
      <c r="K444" s="277"/>
      <c r="L444" s="275">
        <v>0</v>
      </c>
      <c r="M444" s="183" t="str">
        <f>IFERROR(VLOOKUP(J444,Lists!J$4:K$723,2,FALSE),"")</f>
        <v/>
      </c>
      <c r="N444" s="70" t="str">
        <f>IFERROR(VLOOKUP(J444,Lists!J$4:L$723,3,FALSE),"")</f>
        <v/>
      </c>
      <c r="O444" s="71" t="str">
        <f t="shared" si="97"/>
        <v/>
      </c>
      <c r="P444" s="66"/>
      <c r="Q444" s="181"/>
      <c r="R444" s="94"/>
      <c r="S444" s="102"/>
      <c r="T444" s="103"/>
      <c r="U444" s="94"/>
      <c r="V444" s="104"/>
      <c r="W444" s="114"/>
      <c r="X444" s="85" t="str">
        <f>IFERROR(VLOOKUP(I444,Lists!A$4:B$11,2,FALSE),"")</f>
        <v/>
      </c>
      <c r="Y444" s="85" t="str">
        <f>IFERROR(VLOOKUP(#REF!,Lists!A$12:B$45,2,FALSE),"")</f>
        <v/>
      </c>
      <c r="Z444" s="90" t="str">
        <f t="shared" si="86"/>
        <v/>
      </c>
      <c r="AA444" s="100" t="str">
        <f t="shared" si="87"/>
        <v/>
      </c>
      <c r="AB444" s="100" t="str">
        <f>IF(L444&lt;&gt;0,IF(R444="Yes",IF(#REF!="","P",""),""),"")</f>
        <v/>
      </c>
      <c r="AC444" s="100" t="str">
        <f t="shared" si="88"/>
        <v/>
      </c>
      <c r="AD444" s="100" t="str">
        <f t="shared" si="89"/>
        <v/>
      </c>
      <c r="AE444" s="100" t="str">
        <f t="shared" si="90"/>
        <v/>
      </c>
      <c r="BN444" s="73" t="str">
        <f t="shared" si="91"/>
        <v/>
      </c>
      <c r="BO444" s="73" t="str">
        <f t="shared" si="92"/>
        <v/>
      </c>
      <c r="BP444" s="73" t="str">
        <f t="shared" si="93"/>
        <v/>
      </c>
      <c r="BQ444" s="73" t="str">
        <f t="shared" si="94"/>
        <v/>
      </c>
      <c r="BT444" s="73" t="str">
        <f t="shared" si="95"/>
        <v/>
      </c>
      <c r="CX444" s="42" t="str">
        <f t="shared" si="98"/>
        <v/>
      </c>
    </row>
    <row r="445" spans="1:102" ht="20.100000000000001" customHeight="1" x14ac:dyDescent="0.3">
      <c r="A445" s="90">
        <f>ROW()</f>
        <v>445</v>
      </c>
      <c r="B445" s="139" t="str">
        <f t="shared" si="96"/>
        <v/>
      </c>
      <c r="C445" s="139" t="str">
        <f t="shared" si="85"/>
        <v/>
      </c>
      <c r="D445" s="139" t="str">
        <f>IF(C445="","",COUNTIFS(C$11:C445,"&gt;0"))</f>
        <v/>
      </c>
      <c r="E445" s="57"/>
      <c r="F445" s="58"/>
      <c r="G445" s="58"/>
      <c r="H445" s="57"/>
      <c r="I445" s="180"/>
      <c r="J445" s="68"/>
      <c r="K445" s="277"/>
      <c r="L445" s="275">
        <v>0</v>
      </c>
      <c r="M445" s="183" t="str">
        <f>IFERROR(VLOOKUP(J445,Lists!J$4:K$723,2,FALSE),"")</f>
        <v/>
      </c>
      <c r="N445" s="70" t="str">
        <f>IFERROR(VLOOKUP(J445,Lists!J$4:L$723,3,FALSE),"")</f>
        <v/>
      </c>
      <c r="O445" s="71" t="str">
        <f t="shared" si="97"/>
        <v/>
      </c>
      <c r="P445" s="66"/>
      <c r="Q445" s="181"/>
      <c r="R445" s="94"/>
      <c r="S445" s="102"/>
      <c r="T445" s="103"/>
      <c r="U445" s="94"/>
      <c r="V445" s="104"/>
      <c r="W445" s="114"/>
      <c r="X445" s="85" t="str">
        <f>IFERROR(VLOOKUP(I445,Lists!A$4:B$11,2,FALSE),"")</f>
        <v/>
      </c>
      <c r="Y445" s="85" t="str">
        <f>IFERROR(VLOOKUP(#REF!,Lists!A$12:B$45,2,FALSE),"")</f>
        <v/>
      </c>
      <c r="Z445" s="90" t="str">
        <f t="shared" si="86"/>
        <v/>
      </c>
      <c r="AA445" s="100" t="str">
        <f t="shared" si="87"/>
        <v/>
      </c>
      <c r="AB445" s="100" t="str">
        <f>IF(L445&lt;&gt;0,IF(R445="Yes",IF(#REF!="","P",""),""),"")</f>
        <v/>
      </c>
      <c r="AC445" s="100" t="str">
        <f t="shared" si="88"/>
        <v/>
      </c>
      <c r="AD445" s="100" t="str">
        <f t="shared" si="89"/>
        <v/>
      </c>
      <c r="AE445" s="100" t="str">
        <f t="shared" si="90"/>
        <v/>
      </c>
      <c r="BN445" s="73" t="str">
        <f t="shared" si="91"/>
        <v/>
      </c>
      <c r="BO445" s="73" t="str">
        <f t="shared" si="92"/>
        <v/>
      </c>
      <c r="BP445" s="73" t="str">
        <f t="shared" si="93"/>
        <v/>
      </c>
      <c r="BQ445" s="73" t="str">
        <f t="shared" si="94"/>
        <v/>
      </c>
      <c r="BT445" s="73" t="str">
        <f t="shared" si="95"/>
        <v/>
      </c>
      <c r="CX445" s="42" t="str">
        <f t="shared" si="98"/>
        <v/>
      </c>
    </row>
    <row r="446" spans="1:102" ht="20.100000000000001" customHeight="1" x14ac:dyDescent="0.3">
      <c r="A446" s="90">
        <f>ROW()</f>
        <v>446</v>
      </c>
      <c r="B446" s="139" t="str">
        <f t="shared" si="96"/>
        <v/>
      </c>
      <c r="C446" s="139" t="str">
        <f t="shared" si="85"/>
        <v/>
      </c>
      <c r="D446" s="139" t="str">
        <f>IF(C446="","",COUNTIFS(C$11:C446,"&gt;0"))</f>
        <v/>
      </c>
      <c r="E446" s="57"/>
      <c r="F446" s="58"/>
      <c r="G446" s="58"/>
      <c r="H446" s="57"/>
      <c r="I446" s="180"/>
      <c r="J446" s="68"/>
      <c r="K446" s="277"/>
      <c r="L446" s="275">
        <v>0</v>
      </c>
      <c r="M446" s="183" t="str">
        <f>IFERROR(VLOOKUP(J446,Lists!J$4:K$723,2,FALSE),"")</f>
        <v/>
      </c>
      <c r="N446" s="70" t="str">
        <f>IFERROR(VLOOKUP(J446,Lists!J$4:L$723,3,FALSE),"")</f>
        <v/>
      </c>
      <c r="O446" s="71" t="str">
        <f t="shared" si="97"/>
        <v/>
      </c>
      <c r="P446" s="66"/>
      <c r="Q446" s="181"/>
      <c r="R446" s="94"/>
      <c r="S446" s="102"/>
      <c r="T446" s="103"/>
      <c r="U446" s="94"/>
      <c r="V446" s="104"/>
      <c r="W446" s="114"/>
      <c r="X446" s="85" t="str">
        <f>IFERROR(VLOOKUP(I446,Lists!A$4:B$11,2,FALSE),"")</f>
        <v/>
      </c>
      <c r="Y446" s="85" t="str">
        <f>IFERROR(VLOOKUP(#REF!,Lists!A$12:B$45,2,FALSE),"")</f>
        <v/>
      </c>
      <c r="Z446" s="90" t="str">
        <f t="shared" si="86"/>
        <v/>
      </c>
      <c r="AA446" s="100" t="str">
        <f t="shared" si="87"/>
        <v/>
      </c>
      <c r="AB446" s="100" t="str">
        <f>IF(L446&lt;&gt;0,IF(R446="Yes",IF(#REF!="","P",""),""),"")</f>
        <v/>
      </c>
      <c r="AC446" s="100" t="str">
        <f t="shared" si="88"/>
        <v/>
      </c>
      <c r="AD446" s="100" t="str">
        <f t="shared" si="89"/>
        <v/>
      </c>
      <c r="AE446" s="100" t="str">
        <f t="shared" si="90"/>
        <v/>
      </c>
      <c r="BN446" s="73" t="str">
        <f t="shared" si="91"/>
        <v/>
      </c>
      <c r="BO446" s="73" t="str">
        <f t="shared" si="92"/>
        <v/>
      </c>
      <c r="BP446" s="73" t="str">
        <f t="shared" si="93"/>
        <v/>
      </c>
      <c r="BQ446" s="73" t="str">
        <f t="shared" si="94"/>
        <v/>
      </c>
      <c r="BT446" s="73" t="str">
        <f t="shared" si="95"/>
        <v/>
      </c>
      <c r="CX446" s="42" t="str">
        <f t="shared" si="98"/>
        <v/>
      </c>
    </row>
    <row r="447" spans="1:102" ht="20.100000000000001" customHeight="1" x14ac:dyDescent="0.3">
      <c r="A447" s="90">
        <f>ROW()</f>
        <v>447</v>
      </c>
      <c r="B447" s="139" t="str">
        <f t="shared" si="96"/>
        <v/>
      </c>
      <c r="C447" s="139" t="str">
        <f t="shared" si="85"/>
        <v/>
      </c>
      <c r="D447" s="139" t="str">
        <f>IF(C447="","",COUNTIFS(C$11:C447,"&gt;0"))</f>
        <v/>
      </c>
      <c r="E447" s="57"/>
      <c r="F447" s="58"/>
      <c r="G447" s="58"/>
      <c r="H447" s="57"/>
      <c r="I447" s="180"/>
      <c r="J447" s="68"/>
      <c r="K447" s="277"/>
      <c r="L447" s="275">
        <v>0</v>
      </c>
      <c r="M447" s="183" t="str">
        <f>IFERROR(VLOOKUP(J447,Lists!J$4:K$723,2,FALSE),"")</f>
        <v/>
      </c>
      <c r="N447" s="70" t="str">
        <f>IFERROR(VLOOKUP(J447,Lists!J$4:L$723,3,FALSE),"")</f>
        <v/>
      </c>
      <c r="O447" s="71" t="str">
        <f t="shared" si="97"/>
        <v/>
      </c>
      <c r="P447" s="66"/>
      <c r="Q447" s="181"/>
      <c r="R447" s="94"/>
      <c r="S447" s="102"/>
      <c r="T447" s="103"/>
      <c r="U447" s="94"/>
      <c r="V447" s="104"/>
      <c r="W447" s="114"/>
      <c r="X447" s="85" t="str">
        <f>IFERROR(VLOOKUP(I447,Lists!A$4:B$11,2,FALSE),"")</f>
        <v/>
      </c>
      <c r="Y447" s="85" t="str">
        <f>IFERROR(VLOOKUP(#REF!,Lists!A$12:B$45,2,FALSE),"")</f>
        <v/>
      </c>
      <c r="Z447" s="90" t="str">
        <f t="shared" si="86"/>
        <v/>
      </c>
      <c r="AA447" s="100" t="str">
        <f t="shared" si="87"/>
        <v/>
      </c>
      <c r="AB447" s="100" t="str">
        <f>IF(L447&lt;&gt;0,IF(R447="Yes",IF(#REF!="","P",""),""),"")</f>
        <v/>
      </c>
      <c r="AC447" s="100" t="str">
        <f t="shared" si="88"/>
        <v/>
      </c>
      <c r="AD447" s="100" t="str">
        <f t="shared" si="89"/>
        <v/>
      </c>
      <c r="AE447" s="100" t="str">
        <f t="shared" si="90"/>
        <v/>
      </c>
      <c r="BN447" s="73" t="str">
        <f t="shared" si="91"/>
        <v/>
      </c>
      <c r="BO447" s="73" t="str">
        <f t="shared" si="92"/>
        <v/>
      </c>
      <c r="BP447" s="73" t="str">
        <f t="shared" si="93"/>
        <v/>
      </c>
      <c r="BQ447" s="73" t="str">
        <f t="shared" si="94"/>
        <v/>
      </c>
      <c r="BT447" s="73" t="str">
        <f t="shared" si="95"/>
        <v/>
      </c>
      <c r="CX447" s="42" t="str">
        <f t="shared" si="98"/>
        <v/>
      </c>
    </row>
    <row r="448" spans="1:102" ht="20.100000000000001" customHeight="1" x14ac:dyDescent="0.3">
      <c r="A448" s="90">
        <f>ROW()</f>
        <v>448</v>
      </c>
      <c r="B448" s="139" t="str">
        <f t="shared" si="96"/>
        <v/>
      </c>
      <c r="C448" s="139" t="str">
        <f t="shared" si="85"/>
        <v/>
      </c>
      <c r="D448" s="139" t="str">
        <f>IF(C448="","",COUNTIFS(C$11:C448,"&gt;0"))</f>
        <v/>
      </c>
      <c r="E448" s="57"/>
      <c r="F448" s="58"/>
      <c r="G448" s="58"/>
      <c r="H448" s="57"/>
      <c r="I448" s="180"/>
      <c r="J448" s="68"/>
      <c r="K448" s="277"/>
      <c r="L448" s="275">
        <v>0</v>
      </c>
      <c r="M448" s="183" t="str">
        <f>IFERROR(VLOOKUP(J448,Lists!J$4:K$723,2,FALSE),"")</f>
        <v/>
      </c>
      <c r="N448" s="70" t="str">
        <f>IFERROR(VLOOKUP(J448,Lists!J$4:L$723,3,FALSE),"")</f>
        <v/>
      </c>
      <c r="O448" s="71" t="str">
        <f t="shared" si="97"/>
        <v/>
      </c>
      <c r="P448" s="66"/>
      <c r="Q448" s="181"/>
      <c r="R448" s="94"/>
      <c r="S448" s="102"/>
      <c r="T448" s="103"/>
      <c r="U448" s="94"/>
      <c r="V448" s="104"/>
      <c r="W448" s="114"/>
      <c r="X448" s="85" t="str">
        <f>IFERROR(VLOOKUP(I448,Lists!A$4:B$11,2,FALSE),"")</f>
        <v/>
      </c>
      <c r="Y448" s="85" t="str">
        <f>IFERROR(VLOOKUP(#REF!,Lists!A$12:B$45,2,FALSE),"")</f>
        <v/>
      </c>
      <c r="Z448" s="90" t="str">
        <f t="shared" si="86"/>
        <v/>
      </c>
      <c r="AA448" s="100" t="str">
        <f t="shared" si="87"/>
        <v/>
      </c>
      <c r="AB448" s="100" t="str">
        <f>IF(L448&lt;&gt;0,IF(R448="Yes",IF(#REF!="","P",""),""),"")</f>
        <v/>
      </c>
      <c r="AC448" s="100" t="str">
        <f t="shared" si="88"/>
        <v/>
      </c>
      <c r="AD448" s="100" t="str">
        <f t="shared" si="89"/>
        <v/>
      </c>
      <c r="AE448" s="100" t="str">
        <f t="shared" si="90"/>
        <v/>
      </c>
      <c r="BN448" s="73" t="str">
        <f t="shared" si="91"/>
        <v/>
      </c>
      <c r="BO448" s="73" t="str">
        <f t="shared" si="92"/>
        <v/>
      </c>
      <c r="BP448" s="73" t="str">
        <f t="shared" si="93"/>
        <v/>
      </c>
      <c r="BQ448" s="73" t="str">
        <f t="shared" si="94"/>
        <v/>
      </c>
      <c r="BT448" s="73" t="str">
        <f t="shared" si="95"/>
        <v/>
      </c>
      <c r="CX448" s="42" t="str">
        <f t="shared" si="98"/>
        <v/>
      </c>
    </row>
    <row r="449" spans="1:102" ht="20.100000000000001" customHeight="1" x14ac:dyDescent="0.3">
      <c r="A449" s="90">
        <f>ROW()</f>
        <v>449</v>
      </c>
      <c r="B449" s="139" t="str">
        <f t="shared" si="96"/>
        <v/>
      </c>
      <c r="C449" s="139" t="str">
        <f t="shared" si="85"/>
        <v/>
      </c>
      <c r="D449" s="139" t="str">
        <f>IF(C449="","",COUNTIFS(C$11:C449,"&gt;0"))</f>
        <v/>
      </c>
      <c r="E449" s="57"/>
      <c r="F449" s="58"/>
      <c r="G449" s="58"/>
      <c r="H449" s="57"/>
      <c r="I449" s="180"/>
      <c r="J449" s="68"/>
      <c r="K449" s="277"/>
      <c r="L449" s="275">
        <v>0</v>
      </c>
      <c r="M449" s="183" t="str">
        <f>IFERROR(VLOOKUP(J449,Lists!J$4:K$723,2,FALSE),"")</f>
        <v/>
      </c>
      <c r="N449" s="70" t="str">
        <f>IFERROR(VLOOKUP(J449,Lists!J$4:L$723,3,FALSE),"")</f>
        <v/>
      </c>
      <c r="O449" s="71" t="str">
        <f t="shared" si="97"/>
        <v/>
      </c>
      <c r="P449" s="66"/>
      <c r="Q449" s="181"/>
      <c r="R449" s="94"/>
      <c r="S449" s="102"/>
      <c r="T449" s="103"/>
      <c r="U449" s="94"/>
      <c r="V449" s="104"/>
      <c r="W449" s="114"/>
      <c r="X449" s="85" t="str">
        <f>IFERROR(VLOOKUP(I449,Lists!A$4:B$11,2,FALSE),"")</f>
        <v/>
      </c>
      <c r="Y449" s="85" t="str">
        <f>IFERROR(VLOOKUP(#REF!,Lists!A$12:B$45,2,FALSE),"")</f>
        <v/>
      </c>
      <c r="Z449" s="90" t="str">
        <f t="shared" si="86"/>
        <v/>
      </c>
      <c r="AA449" s="100" t="str">
        <f t="shared" si="87"/>
        <v/>
      </c>
      <c r="AB449" s="100" t="str">
        <f>IF(L449&lt;&gt;0,IF(R449="Yes",IF(#REF!="","P",""),""),"")</f>
        <v/>
      </c>
      <c r="AC449" s="100" t="str">
        <f t="shared" si="88"/>
        <v/>
      </c>
      <c r="AD449" s="100" t="str">
        <f t="shared" si="89"/>
        <v/>
      </c>
      <c r="AE449" s="100" t="str">
        <f t="shared" si="90"/>
        <v/>
      </c>
      <c r="BN449" s="73" t="str">
        <f t="shared" si="91"/>
        <v/>
      </c>
      <c r="BO449" s="73" t="str">
        <f t="shared" si="92"/>
        <v/>
      </c>
      <c r="BP449" s="73" t="str">
        <f t="shared" si="93"/>
        <v/>
      </c>
      <c r="BQ449" s="73" t="str">
        <f t="shared" si="94"/>
        <v/>
      </c>
      <c r="BT449" s="73" t="str">
        <f t="shared" si="95"/>
        <v/>
      </c>
      <c r="CX449" s="42" t="str">
        <f t="shared" si="98"/>
        <v/>
      </c>
    </row>
    <row r="450" spans="1:102" ht="20.100000000000001" customHeight="1" x14ac:dyDescent="0.3">
      <c r="A450" s="90">
        <f>ROW()</f>
        <v>450</v>
      </c>
      <c r="B450" s="139" t="str">
        <f t="shared" si="96"/>
        <v/>
      </c>
      <c r="C450" s="139" t="str">
        <f t="shared" si="85"/>
        <v/>
      </c>
      <c r="D450" s="139" t="str">
        <f>IF(C450="","",COUNTIFS(C$11:C450,"&gt;0"))</f>
        <v/>
      </c>
      <c r="E450" s="57"/>
      <c r="F450" s="58"/>
      <c r="G450" s="58"/>
      <c r="H450" s="57"/>
      <c r="I450" s="180"/>
      <c r="J450" s="68"/>
      <c r="K450" s="277"/>
      <c r="L450" s="275">
        <v>0</v>
      </c>
      <c r="M450" s="183" t="str">
        <f>IFERROR(VLOOKUP(J450,Lists!J$4:K$723,2,FALSE),"")</f>
        <v/>
      </c>
      <c r="N450" s="70" t="str">
        <f>IFERROR(VLOOKUP(J450,Lists!J$4:L$723,3,FALSE),"")</f>
        <v/>
      </c>
      <c r="O450" s="71" t="str">
        <f t="shared" si="97"/>
        <v/>
      </c>
      <c r="P450" s="66"/>
      <c r="Q450" s="181"/>
      <c r="R450" s="94"/>
      <c r="S450" s="102"/>
      <c r="T450" s="103"/>
      <c r="U450" s="94"/>
      <c r="V450" s="104"/>
      <c r="W450" s="114"/>
      <c r="X450" s="85" t="str">
        <f>IFERROR(VLOOKUP(I450,Lists!A$4:B$11,2,FALSE),"")</f>
        <v/>
      </c>
      <c r="Y450" s="85" t="str">
        <f>IFERROR(VLOOKUP(#REF!,Lists!A$12:B$45,2,FALSE),"")</f>
        <v/>
      </c>
      <c r="Z450" s="90" t="str">
        <f t="shared" si="86"/>
        <v/>
      </c>
      <c r="AA450" s="100" t="str">
        <f t="shared" si="87"/>
        <v/>
      </c>
      <c r="AB450" s="100" t="str">
        <f>IF(L450&lt;&gt;0,IF(R450="Yes",IF(#REF!="","P",""),""),"")</f>
        <v/>
      </c>
      <c r="AC450" s="100" t="str">
        <f t="shared" si="88"/>
        <v/>
      </c>
      <c r="AD450" s="100" t="str">
        <f t="shared" si="89"/>
        <v/>
      </c>
      <c r="AE450" s="100" t="str">
        <f t="shared" si="90"/>
        <v/>
      </c>
      <c r="BN450" s="73" t="str">
        <f t="shared" si="91"/>
        <v/>
      </c>
      <c r="BO450" s="73" t="str">
        <f t="shared" si="92"/>
        <v/>
      </c>
      <c r="BP450" s="73" t="str">
        <f t="shared" si="93"/>
        <v/>
      </c>
      <c r="BQ450" s="73" t="str">
        <f t="shared" si="94"/>
        <v/>
      </c>
      <c r="BT450" s="73" t="str">
        <f t="shared" si="95"/>
        <v/>
      </c>
      <c r="CX450" s="42" t="str">
        <f t="shared" si="98"/>
        <v/>
      </c>
    </row>
    <row r="451" spans="1:102" ht="20.100000000000001" customHeight="1" x14ac:dyDescent="0.3">
      <c r="A451" s="90">
        <f>ROW()</f>
        <v>451</v>
      </c>
      <c r="B451" s="139" t="str">
        <f t="shared" si="96"/>
        <v/>
      </c>
      <c r="C451" s="139" t="str">
        <f t="shared" si="85"/>
        <v/>
      </c>
      <c r="D451" s="139" t="str">
        <f>IF(C451="","",COUNTIFS(C$11:C451,"&gt;0"))</f>
        <v/>
      </c>
      <c r="E451" s="57"/>
      <c r="F451" s="58"/>
      <c r="G451" s="58"/>
      <c r="H451" s="57"/>
      <c r="I451" s="180"/>
      <c r="J451" s="68"/>
      <c r="K451" s="277"/>
      <c r="L451" s="275">
        <v>0</v>
      </c>
      <c r="M451" s="183" t="str">
        <f>IFERROR(VLOOKUP(J451,Lists!J$4:K$723,2,FALSE),"")</f>
        <v/>
      </c>
      <c r="N451" s="70" t="str">
        <f>IFERROR(VLOOKUP(J451,Lists!J$4:L$723,3,FALSE),"")</f>
        <v/>
      </c>
      <c r="O451" s="71" t="str">
        <f t="shared" si="97"/>
        <v/>
      </c>
      <c r="P451" s="66"/>
      <c r="Q451" s="181"/>
      <c r="R451" s="94"/>
      <c r="S451" s="102"/>
      <c r="T451" s="103"/>
      <c r="U451" s="94"/>
      <c r="V451" s="104"/>
      <c r="W451" s="114"/>
      <c r="X451" s="85" t="str">
        <f>IFERROR(VLOOKUP(I451,Lists!A$4:B$11,2,FALSE),"")</f>
        <v/>
      </c>
      <c r="Y451" s="85" t="str">
        <f>IFERROR(VLOOKUP(#REF!,Lists!A$12:B$45,2,FALSE),"")</f>
        <v/>
      </c>
      <c r="Z451" s="90" t="str">
        <f t="shared" si="86"/>
        <v/>
      </c>
      <c r="AA451" s="100" t="str">
        <f t="shared" si="87"/>
        <v/>
      </c>
      <c r="AB451" s="100" t="str">
        <f>IF(L451&lt;&gt;0,IF(R451="Yes",IF(#REF!="","P",""),""),"")</f>
        <v/>
      </c>
      <c r="AC451" s="100" t="str">
        <f t="shared" si="88"/>
        <v/>
      </c>
      <c r="AD451" s="100" t="str">
        <f t="shared" si="89"/>
        <v/>
      </c>
      <c r="AE451" s="100" t="str">
        <f t="shared" si="90"/>
        <v/>
      </c>
      <c r="BN451" s="73" t="str">
        <f t="shared" si="91"/>
        <v/>
      </c>
      <c r="BO451" s="73" t="str">
        <f t="shared" si="92"/>
        <v/>
      </c>
      <c r="BP451" s="73" t="str">
        <f t="shared" si="93"/>
        <v/>
      </c>
      <c r="BQ451" s="73" t="str">
        <f t="shared" si="94"/>
        <v/>
      </c>
      <c r="BT451" s="73" t="str">
        <f t="shared" si="95"/>
        <v/>
      </c>
      <c r="CX451" s="42" t="str">
        <f t="shared" si="98"/>
        <v/>
      </c>
    </row>
    <row r="452" spans="1:102" ht="20.100000000000001" customHeight="1" x14ac:dyDescent="0.3">
      <c r="A452" s="90">
        <f>ROW()</f>
        <v>452</v>
      </c>
      <c r="B452" s="139" t="str">
        <f t="shared" si="96"/>
        <v/>
      </c>
      <c r="C452" s="139" t="str">
        <f t="shared" si="85"/>
        <v/>
      </c>
      <c r="D452" s="139" t="str">
        <f>IF(C452="","",COUNTIFS(C$11:C452,"&gt;0"))</f>
        <v/>
      </c>
      <c r="E452" s="57"/>
      <c r="F452" s="58"/>
      <c r="G452" s="58"/>
      <c r="H452" s="57"/>
      <c r="I452" s="180"/>
      <c r="J452" s="68"/>
      <c r="K452" s="277"/>
      <c r="L452" s="275">
        <v>0</v>
      </c>
      <c r="M452" s="183" t="str">
        <f>IFERROR(VLOOKUP(J452,Lists!J$4:K$723,2,FALSE),"")</f>
        <v/>
      </c>
      <c r="N452" s="70" t="str">
        <f>IFERROR(VLOOKUP(J452,Lists!J$4:L$723,3,FALSE),"")</f>
        <v/>
      </c>
      <c r="O452" s="71" t="str">
        <f t="shared" si="97"/>
        <v/>
      </c>
      <c r="P452" s="66"/>
      <c r="Q452" s="181"/>
      <c r="R452" s="94"/>
      <c r="S452" s="102"/>
      <c r="T452" s="103"/>
      <c r="U452" s="94"/>
      <c r="V452" s="104"/>
      <c r="W452" s="114"/>
      <c r="X452" s="85" t="str">
        <f>IFERROR(VLOOKUP(I452,Lists!A$4:B$11,2,FALSE),"")</f>
        <v/>
      </c>
      <c r="Y452" s="85" t="str">
        <f>IFERROR(VLOOKUP(#REF!,Lists!A$12:B$45,2,FALSE),"")</f>
        <v/>
      </c>
      <c r="Z452" s="90" t="str">
        <f t="shared" si="86"/>
        <v/>
      </c>
      <c r="AA452" s="100" t="str">
        <f t="shared" si="87"/>
        <v/>
      </c>
      <c r="AB452" s="100" t="str">
        <f>IF(L452&lt;&gt;0,IF(R452="Yes",IF(#REF!="","P",""),""),"")</f>
        <v/>
      </c>
      <c r="AC452" s="100" t="str">
        <f t="shared" si="88"/>
        <v/>
      </c>
      <c r="AD452" s="100" t="str">
        <f t="shared" si="89"/>
        <v/>
      </c>
      <c r="AE452" s="100" t="str">
        <f t="shared" si="90"/>
        <v/>
      </c>
      <c r="BN452" s="73" t="str">
        <f t="shared" si="91"/>
        <v/>
      </c>
      <c r="BO452" s="73" t="str">
        <f t="shared" si="92"/>
        <v/>
      </c>
      <c r="BP452" s="73" t="str">
        <f t="shared" si="93"/>
        <v/>
      </c>
      <c r="BQ452" s="73" t="str">
        <f t="shared" si="94"/>
        <v/>
      </c>
      <c r="BT452" s="73" t="str">
        <f t="shared" si="95"/>
        <v/>
      </c>
      <c r="CX452" s="42" t="str">
        <f t="shared" si="98"/>
        <v/>
      </c>
    </row>
    <row r="453" spans="1:102" ht="20.100000000000001" customHeight="1" x14ac:dyDescent="0.3">
      <c r="A453" s="90">
        <f>ROW()</f>
        <v>453</v>
      </c>
      <c r="B453" s="139" t="str">
        <f t="shared" si="96"/>
        <v/>
      </c>
      <c r="C453" s="139" t="str">
        <f t="shared" si="85"/>
        <v/>
      </c>
      <c r="D453" s="139" t="str">
        <f>IF(C453="","",COUNTIFS(C$11:C453,"&gt;0"))</f>
        <v/>
      </c>
      <c r="E453" s="57"/>
      <c r="F453" s="58"/>
      <c r="G453" s="58"/>
      <c r="H453" s="57"/>
      <c r="I453" s="180"/>
      <c r="J453" s="68"/>
      <c r="K453" s="277"/>
      <c r="L453" s="275">
        <v>0</v>
      </c>
      <c r="M453" s="183" t="str">
        <f>IFERROR(VLOOKUP(J453,Lists!J$4:K$723,2,FALSE),"")</f>
        <v/>
      </c>
      <c r="N453" s="70" t="str">
        <f>IFERROR(VLOOKUP(J453,Lists!J$4:L$723,3,FALSE),"")</f>
        <v/>
      </c>
      <c r="O453" s="71" t="str">
        <f t="shared" si="97"/>
        <v/>
      </c>
      <c r="P453" s="66"/>
      <c r="Q453" s="181"/>
      <c r="R453" s="94"/>
      <c r="S453" s="102"/>
      <c r="T453" s="103"/>
      <c r="U453" s="94"/>
      <c r="V453" s="104"/>
      <c r="W453" s="114"/>
      <c r="X453" s="85" t="str">
        <f>IFERROR(VLOOKUP(I453,Lists!A$4:B$11,2,FALSE),"")</f>
        <v/>
      </c>
      <c r="Y453" s="85" t="str">
        <f>IFERROR(VLOOKUP(#REF!,Lists!A$12:B$45,2,FALSE),"")</f>
        <v/>
      </c>
      <c r="Z453" s="90" t="str">
        <f t="shared" si="86"/>
        <v/>
      </c>
      <c r="AA453" s="100" t="str">
        <f t="shared" si="87"/>
        <v/>
      </c>
      <c r="AB453" s="100" t="str">
        <f>IF(L453&lt;&gt;0,IF(R453="Yes",IF(#REF!="","P",""),""),"")</f>
        <v/>
      </c>
      <c r="AC453" s="100" t="str">
        <f t="shared" si="88"/>
        <v/>
      </c>
      <c r="AD453" s="100" t="str">
        <f t="shared" si="89"/>
        <v/>
      </c>
      <c r="AE453" s="100" t="str">
        <f t="shared" si="90"/>
        <v/>
      </c>
      <c r="BN453" s="73" t="str">
        <f t="shared" si="91"/>
        <v/>
      </c>
      <c r="BO453" s="73" t="str">
        <f t="shared" si="92"/>
        <v/>
      </c>
      <c r="BP453" s="73" t="str">
        <f t="shared" si="93"/>
        <v/>
      </c>
      <c r="BQ453" s="73" t="str">
        <f t="shared" si="94"/>
        <v/>
      </c>
      <c r="BT453" s="73" t="str">
        <f t="shared" si="95"/>
        <v/>
      </c>
      <c r="CX453" s="42" t="str">
        <f t="shared" si="98"/>
        <v/>
      </c>
    </row>
    <row r="454" spans="1:102" ht="20.100000000000001" customHeight="1" x14ac:dyDescent="0.3">
      <c r="A454" s="90">
        <f>ROW()</f>
        <v>454</v>
      </c>
      <c r="B454" s="139" t="str">
        <f t="shared" si="96"/>
        <v/>
      </c>
      <c r="C454" s="139" t="str">
        <f t="shared" si="85"/>
        <v/>
      </c>
      <c r="D454" s="139" t="str">
        <f>IF(C454="","",COUNTIFS(C$11:C454,"&gt;0"))</f>
        <v/>
      </c>
      <c r="E454" s="57"/>
      <c r="F454" s="58"/>
      <c r="G454" s="58"/>
      <c r="H454" s="57"/>
      <c r="I454" s="180"/>
      <c r="J454" s="68"/>
      <c r="K454" s="277"/>
      <c r="L454" s="275">
        <v>0</v>
      </c>
      <c r="M454" s="183" t="str">
        <f>IFERROR(VLOOKUP(J454,Lists!J$4:K$723,2,FALSE),"")</f>
        <v/>
      </c>
      <c r="N454" s="70" t="str">
        <f>IFERROR(VLOOKUP(J454,Lists!J$4:L$723,3,FALSE),"")</f>
        <v/>
      </c>
      <c r="O454" s="71" t="str">
        <f t="shared" si="97"/>
        <v/>
      </c>
      <c r="P454" s="66"/>
      <c r="Q454" s="181"/>
      <c r="R454" s="94"/>
      <c r="S454" s="102"/>
      <c r="T454" s="103"/>
      <c r="U454" s="94"/>
      <c r="V454" s="104"/>
      <c r="W454" s="114"/>
      <c r="X454" s="85" t="str">
        <f>IFERROR(VLOOKUP(I454,Lists!A$4:B$11,2,FALSE),"")</f>
        <v/>
      </c>
      <c r="Y454" s="85" t="str">
        <f>IFERROR(VLOOKUP(#REF!,Lists!A$12:B$45,2,FALSE),"")</f>
        <v/>
      </c>
      <c r="Z454" s="90" t="str">
        <f t="shared" si="86"/>
        <v/>
      </c>
      <c r="AA454" s="100" t="str">
        <f t="shared" si="87"/>
        <v/>
      </c>
      <c r="AB454" s="100" t="str">
        <f>IF(L454&lt;&gt;0,IF(R454="Yes",IF(#REF!="","P",""),""),"")</f>
        <v/>
      </c>
      <c r="AC454" s="100" t="str">
        <f t="shared" si="88"/>
        <v/>
      </c>
      <c r="AD454" s="100" t="str">
        <f t="shared" si="89"/>
        <v/>
      </c>
      <c r="AE454" s="100" t="str">
        <f t="shared" si="90"/>
        <v/>
      </c>
      <c r="BN454" s="73" t="str">
        <f t="shared" si="91"/>
        <v/>
      </c>
      <c r="BO454" s="73" t="str">
        <f t="shared" si="92"/>
        <v/>
      </c>
      <c r="BP454" s="73" t="str">
        <f t="shared" si="93"/>
        <v/>
      </c>
      <c r="BQ454" s="73" t="str">
        <f t="shared" si="94"/>
        <v/>
      </c>
      <c r="BT454" s="73" t="str">
        <f t="shared" si="95"/>
        <v/>
      </c>
      <c r="CX454" s="42" t="str">
        <f t="shared" si="98"/>
        <v/>
      </c>
    </row>
    <row r="455" spans="1:102" ht="20.100000000000001" customHeight="1" x14ac:dyDescent="0.3">
      <c r="A455" s="90">
        <f>ROW()</f>
        <v>455</v>
      </c>
      <c r="B455" s="139" t="str">
        <f t="shared" si="96"/>
        <v/>
      </c>
      <c r="C455" s="139" t="str">
        <f t="shared" si="85"/>
        <v/>
      </c>
      <c r="D455" s="139" t="str">
        <f>IF(C455="","",COUNTIFS(C$11:C455,"&gt;0"))</f>
        <v/>
      </c>
      <c r="E455" s="57"/>
      <c r="F455" s="58"/>
      <c r="G455" s="58"/>
      <c r="H455" s="57"/>
      <c r="I455" s="180"/>
      <c r="J455" s="68"/>
      <c r="K455" s="277"/>
      <c r="L455" s="275">
        <v>0</v>
      </c>
      <c r="M455" s="183" t="str">
        <f>IFERROR(VLOOKUP(J455,Lists!J$4:K$723,2,FALSE),"")</f>
        <v/>
      </c>
      <c r="N455" s="70" t="str">
        <f>IFERROR(VLOOKUP(J455,Lists!J$4:L$723,3,FALSE),"")</f>
        <v/>
      </c>
      <c r="O455" s="71" t="str">
        <f t="shared" si="97"/>
        <v/>
      </c>
      <c r="P455" s="66"/>
      <c r="Q455" s="181"/>
      <c r="R455" s="94"/>
      <c r="S455" s="102"/>
      <c r="T455" s="103"/>
      <c r="U455" s="94"/>
      <c r="V455" s="104"/>
      <c r="W455" s="114"/>
      <c r="X455" s="85" t="str">
        <f>IFERROR(VLOOKUP(I455,Lists!A$4:B$11,2,FALSE),"")</f>
        <v/>
      </c>
      <c r="Y455" s="85" t="str">
        <f>IFERROR(VLOOKUP(#REF!,Lists!A$12:B$45,2,FALSE),"")</f>
        <v/>
      </c>
      <c r="Z455" s="90" t="str">
        <f t="shared" si="86"/>
        <v/>
      </c>
      <c r="AA455" s="100" t="str">
        <f t="shared" si="87"/>
        <v/>
      </c>
      <c r="AB455" s="100" t="str">
        <f>IF(L455&lt;&gt;0,IF(R455="Yes",IF(#REF!="","P",""),""),"")</f>
        <v/>
      </c>
      <c r="AC455" s="100" t="str">
        <f t="shared" si="88"/>
        <v/>
      </c>
      <c r="AD455" s="100" t="str">
        <f t="shared" si="89"/>
        <v/>
      </c>
      <c r="AE455" s="100" t="str">
        <f t="shared" si="90"/>
        <v/>
      </c>
      <c r="BN455" s="73" t="str">
        <f t="shared" si="91"/>
        <v/>
      </c>
      <c r="BO455" s="73" t="str">
        <f t="shared" si="92"/>
        <v/>
      </c>
      <c r="BP455" s="73" t="str">
        <f t="shared" si="93"/>
        <v/>
      </c>
      <c r="BQ455" s="73" t="str">
        <f t="shared" si="94"/>
        <v/>
      </c>
      <c r="BT455" s="73" t="str">
        <f t="shared" si="95"/>
        <v/>
      </c>
      <c r="CX455" s="42" t="str">
        <f t="shared" si="98"/>
        <v/>
      </c>
    </row>
    <row r="456" spans="1:102" ht="20.100000000000001" customHeight="1" x14ac:dyDescent="0.3">
      <c r="A456" s="90">
        <f>ROW()</f>
        <v>456</v>
      </c>
      <c r="B456" s="139" t="str">
        <f t="shared" si="96"/>
        <v/>
      </c>
      <c r="C456" s="139" t="str">
        <f t="shared" si="85"/>
        <v/>
      </c>
      <c r="D456" s="139" t="str">
        <f>IF(C456="","",COUNTIFS(C$11:C456,"&gt;0"))</f>
        <v/>
      </c>
      <c r="E456" s="57"/>
      <c r="F456" s="58"/>
      <c r="G456" s="58"/>
      <c r="H456" s="57"/>
      <c r="I456" s="180"/>
      <c r="J456" s="68"/>
      <c r="K456" s="277"/>
      <c r="L456" s="275">
        <v>0</v>
      </c>
      <c r="M456" s="183" t="str">
        <f>IFERROR(VLOOKUP(J456,Lists!J$4:K$723,2,FALSE),"")</f>
        <v/>
      </c>
      <c r="N456" s="70" t="str">
        <f>IFERROR(VLOOKUP(J456,Lists!J$4:L$723,3,FALSE),"")</f>
        <v/>
      </c>
      <c r="O456" s="71" t="str">
        <f t="shared" si="97"/>
        <v/>
      </c>
      <c r="P456" s="66"/>
      <c r="Q456" s="181"/>
      <c r="R456" s="94"/>
      <c r="S456" s="102"/>
      <c r="T456" s="103"/>
      <c r="U456" s="94"/>
      <c r="V456" s="104"/>
      <c r="W456" s="114"/>
      <c r="X456" s="85" t="str">
        <f>IFERROR(VLOOKUP(I456,Lists!A$4:B$11,2,FALSE),"")</f>
        <v/>
      </c>
      <c r="Y456" s="85" t="str">
        <f>IFERROR(VLOOKUP(#REF!,Lists!A$12:B$45,2,FALSE),"")</f>
        <v/>
      </c>
      <c r="Z456" s="90" t="str">
        <f t="shared" si="86"/>
        <v/>
      </c>
      <c r="AA456" s="100" t="str">
        <f t="shared" si="87"/>
        <v/>
      </c>
      <c r="AB456" s="100" t="str">
        <f>IF(L456&lt;&gt;0,IF(R456="Yes",IF(#REF!="","P",""),""),"")</f>
        <v/>
      </c>
      <c r="AC456" s="100" t="str">
        <f t="shared" si="88"/>
        <v/>
      </c>
      <c r="AD456" s="100" t="str">
        <f t="shared" si="89"/>
        <v/>
      </c>
      <c r="AE456" s="100" t="str">
        <f t="shared" si="90"/>
        <v/>
      </c>
      <c r="BN456" s="73" t="str">
        <f t="shared" si="91"/>
        <v/>
      </c>
      <c r="BO456" s="73" t="str">
        <f t="shared" si="92"/>
        <v/>
      </c>
      <c r="BP456" s="73" t="str">
        <f t="shared" si="93"/>
        <v/>
      </c>
      <c r="BQ456" s="73" t="str">
        <f t="shared" si="94"/>
        <v/>
      </c>
      <c r="BT456" s="73" t="str">
        <f t="shared" si="95"/>
        <v/>
      </c>
      <c r="CX456" s="42" t="str">
        <f t="shared" si="98"/>
        <v/>
      </c>
    </row>
    <row r="457" spans="1:102" ht="20.100000000000001" customHeight="1" x14ac:dyDescent="0.3">
      <c r="A457" s="90">
        <f>ROW()</f>
        <v>457</v>
      </c>
      <c r="B457" s="139" t="str">
        <f t="shared" si="96"/>
        <v/>
      </c>
      <c r="C457" s="139" t="str">
        <f t="shared" si="85"/>
        <v/>
      </c>
      <c r="D457" s="139" t="str">
        <f>IF(C457="","",COUNTIFS(C$11:C457,"&gt;0"))</f>
        <v/>
      </c>
      <c r="E457" s="57"/>
      <c r="F457" s="58"/>
      <c r="G457" s="58"/>
      <c r="H457" s="57"/>
      <c r="I457" s="180"/>
      <c r="J457" s="68"/>
      <c r="K457" s="277"/>
      <c r="L457" s="275">
        <v>0</v>
      </c>
      <c r="M457" s="183" t="str">
        <f>IFERROR(VLOOKUP(J457,Lists!J$4:K$723,2,FALSE),"")</f>
        <v/>
      </c>
      <c r="N457" s="70" t="str">
        <f>IFERROR(VLOOKUP(J457,Lists!J$4:L$723,3,FALSE),"")</f>
        <v/>
      </c>
      <c r="O457" s="71" t="str">
        <f t="shared" si="97"/>
        <v/>
      </c>
      <c r="P457" s="66"/>
      <c r="Q457" s="181"/>
      <c r="R457" s="94"/>
      <c r="S457" s="102"/>
      <c r="T457" s="103"/>
      <c r="U457" s="94"/>
      <c r="V457" s="104"/>
      <c r="W457" s="114"/>
      <c r="X457" s="85" t="str">
        <f>IFERROR(VLOOKUP(I457,Lists!A$4:B$11,2,FALSE),"")</f>
        <v/>
      </c>
      <c r="Y457" s="85" t="str">
        <f>IFERROR(VLOOKUP(#REF!,Lists!A$12:B$45,2,FALSE),"")</f>
        <v/>
      </c>
      <c r="Z457" s="90" t="str">
        <f t="shared" si="86"/>
        <v/>
      </c>
      <c r="AA457" s="100" t="str">
        <f t="shared" si="87"/>
        <v/>
      </c>
      <c r="AB457" s="100" t="str">
        <f>IF(L457&lt;&gt;0,IF(R457="Yes",IF(#REF!="","P",""),""),"")</f>
        <v/>
      </c>
      <c r="AC457" s="100" t="str">
        <f t="shared" si="88"/>
        <v/>
      </c>
      <c r="AD457" s="100" t="str">
        <f t="shared" si="89"/>
        <v/>
      </c>
      <c r="AE457" s="100" t="str">
        <f t="shared" si="90"/>
        <v/>
      </c>
      <c r="BN457" s="73" t="str">
        <f t="shared" si="91"/>
        <v/>
      </c>
      <c r="BO457" s="73" t="str">
        <f t="shared" si="92"/>
        <v/>
      </c>
      <c r="BP457" s="73" t="str">
        <f t="shared" si="93"/>
        <v/>
      </c>
      <c r="BQ457" s="73" t="str">
        <f t="shared" si="94"/>
        <v/>
      </c>
      <c r="BT457" s="73" t="str">
        <f t="shared" si="95"/>
        <v/>
      </c>
      <c r="CX457" s="42" t="str">
        <f t="shared" si="98"/>
        <v/>
      </c>
    </row>
    <row r="458" spans="1:102" ht="20.100000000000001" customHeight="1" x14ac:dyDescent="0.3">
      <c r="A458" s="90">
        <f>ROW()</f>
        <v>458</v>
      </c>
      <c r="B458" s="139" t="str">
        <f t="shared" si="96"/>
        <v/>
      </c>
      <c r="C458" s="139" t="str">
        <f t="shared" si="85"/>
        <v/>
      </c>
      <c r="D458" s="139" t="str">
        <f>IF(C458="","",COUNTIFS(C$11:C458,"&gt;0"))</f>
        <v/>
      </c>
      <c r="E458" s="57"/>
      <c r="F458" s="58"/>
      <c r="G458" s="58"/>
      <c r="H458" s="57"/>
      <c r="I458" s="180"/>
      <c r="J458" s="68"/>
      <c r="K458" s="277"/>
      <c r="L458" s="275">
        <v>0</v>
      </c>
      <c r="M458" s="183" t="str">
        <f>IFERROR(VLOOKUP(J458,Lists!J$4:K$723,2,FALSE),"")</f>
        <v/>
      </c>
      <c r="N458" s="70" t="str">
        <f>IFERROR(VLOOKUP(J458,Lists!J$4:L$723,3,FALSE),"")</f>
        <v/>
      </c>
      <c r="O458" s="71" t="str">
        <f t="shared" si="97"/>
        <v/>
      </c>
      <c r="P458" s="66"/>
      <c r="Q458" s="181"/>
      <c r="R458" s="94"/>
      <c r="S458" s="102"/>
      <c r="T458" s="103"/>
      <c r="U458" s="94"/>
      <c r="V458" s="104"/>
      <c r="W458" s="114"/>
      <c r="X458" s="85" t="str">
        <f>IFERROR(VLOOKUP(I458,Lists!A$4:B$11,2,FALSE),"")</f>
        <v/>
      </c>
      <c r="Y458" s="85" t="str">
        <f>IFERROR(VLOOKUP(#REF!,Lists!A$12:B$45,2,FALSE),"")</f>
        <v/>
      </c>
      <c r="Z458" s="90" t="str">
        <f t="shared" si="86"/>
        <v/>
      </c>
      <c r="AA458" s="100" t="str">
        <f t="shared" si="87"/>
        <v/>
      </c>
      <c r="AB458" s="100" t="str">
        <f>IF(L458&lt;&gt;0,IF(R458="Yes",IF(#REF!="","P",""),""),"")</f>
        <v/>
      </c>
      <c r="AC458" s="100" t="str">
        <f t="shared" si="88"/>
        <v/>
      </c>
      <c r="AD458" s="100" t="str">
        <f t="shared" si="89"/>
        <v/>
      </c>
      <c r="AE458" s="100" t="str">
        <f t="shared" si="90"/>
        <v/>
      </c>
      <c r="BN458" s="73" t="str">
        <f t="shared" si="91"/>
        <v/>
      </c>
      <c r="BO458" s="73" t="str">
        <f t="shared" si="92"/>
        <v/>
      </c>
      <c r="BP458" s="73" t="str">
        <f t="shared" si="93"/>
        <v/>
      </c>
      <c r="BQ458" s="73" t="str">
        <f t="shared" si="94"/>
        <v/>
      </c>
      <c r="BT458" s="73" t="str">
        <f t="shared" si="95"/>
        <v/>
      </c>
      <c r="CX458" s="42" t="str">
        <f t="shared" si="98"/>
        <v/>
      </c>
    </row>
    <row r="459" spans="1:102" ht="20.100000000000001" customHeight="1" x14ac:dyDescent="0.3">
      <c r="A459" s="90">
        <f>ROW()</f>
        <v>459</v>
      </c>
      <c r="B459" s="139" t="str">
        <f t="shared" si="96"/>
        <v/>
      </c>
      <c r="C459" s="139" t="str">
        <f t="shared" ref="C459:C510" si="99">IF(R459="Yes",B459,"")</f>
        <v/>
      </c>
      <c r="D459" s="139" t="str">
        <f>IF(C459="","",COUNTIFS(C$11:C459,"&gt;0"))</f>
        <v/>
      </c>
      <c r="E459" s="57"/>
      <c r="F459" s="58"/>
      <c r="G459" s="58"/>
      <c r="H459" s="57"/>
      <c r="I459" s="180"/>
      <c r="J459" s="68"/>
      <c r="K459" s="277"/>
      <c r="L459" s="275">
        <v>0</v>
      </c>
      <c r="M459" s="183" t="str">
        <f>IFERROR(VLOOKUP(J459,Lists!J$4:K$723,2,FALSE),"")</f>
        <v/>
      </c>
      <c r="N459" s="70" t="str">
        <f>IFERROR(VLOOKUP(J459,Lists!J$4:L$723,3,FALSE),"")</f>
        <v/>
      </c>
      <c r="O459" s="71" t="str">
        <f t="shared" si="97"/>
        <v/>
      </c>
      <c r="P459" s="66"/>
      <c r="Q459" s="181"/>
      <c r="R459" s="94"/>
      <c r="S459" s="102"/>
      <c r="T459" s="103"/>
      <c r="U459" s="94"/>
      <c r="V459" s="104"/>
      <c r="W459" s="114"/>
      <c r="X459" s="85" t="str">
        <f>IFERROR(VLOOKUP(I459,Lists!A$4:B$11,2,FALSE),"")</f>
        <v/>
      </c>
      <c r="Y459" s="85" t="str">
        <f>IFERROR(VLOOKUP(#REF!,Lists!A$12:B$45,2,FALSE),"")</f>
        <v/>
      </c>
      <c r="Z459" s="90" t="str">
        <f t="shared" ref="Z459:Z510" si="100">IF(L459&lt;&gt;0,IF(P459="","P",""),"")</f>
        <v/>
      </c>
      <c r="AA459" s="100" t="str">
        <f t="shared" ref="AA459:AA510" si="101">IF(L459&lt;&gt;0,IF(P459&lt;&gt;0,IF(R459="","P",""),"P"),"")</f>
        <v/>
      </c>
      <c r="AB459" s="100" t="str">
        <f>IF(L459&lt;&gt;0,IF(R459="Yes",IF(#REF!="","P",""),""),"")</f>
        <v/>
      </c>
      <c r="AC459" s="100" t="str">
        <f t="shared" ref="AC459:AC510" si="102">IF(L459&lt;&gt;0,IF(R459="Yes",IF(S459="","P",""),""),"")</f>
        <v/>
      </c>
      <c r="AD459" s="100" t="str">
        <f t="shared" ref="AD459:AD510" si="103">IF(L459&lt;&gt;0,IF(R459="Yes",IF(U459="","P",""),""),"")</f>
        <v/>
      </c>
      <c r="AE459" s="100" t="str">
        <f t="shared" ref="AE459:AE510" si="104">IF(L459&lt;&gt;0,IF(S459="No - Never began",IF(T459="","P",""),""),"")</f>
        <v/>
      </c>
      <c r="BN459" s="73" t="str">
        <f t="shared" ref="BN459:BN510" si="105">IF($P459&gt;0,IF(E459="","P",""),"")</f>
        <v/>
      </c>
      <c r="BO459" s="73" t="str">
        <f t="shared" ref="BO459:BO510" si="106">IF($P459&gt;0,IF(F459="","P",""),"")</f>
        <v/>
      </c>
      <c r="BP459" s="73" t="str">
        <f t="shared" ref="BP459:BP510" si="107">IF($P459&gt;0,IF(G459="","P",""),"")</f>
        <v/>
      </c>
      <c r="BQ459" s="73" t="str">
        <f t="shared" ref="BQ459:BQ510" si="108">IF($P459&gt;0,IF(H459="","P",""),"")</f>
        <v/>
      </c>
      <c r="BT459" s="73" t="str">
        <f t="shared" ref="BT459:BT510" si="109">IF($P459&gt;0,IF(L459=0,"P",""),"")</f>
        <v/>
      </c>
      <c r="CX459" s="42" t="str">
        <f t="shared" si="98"/>
        <v/>
      </c>
    </row>
    <row r="460" spans="1:102" ht="20.100000000000001" customHeight="1" x14ac:dyDescent="0.3">
      <c r="A460" s="90">
        <f>ROW()</f>
        <v>460</v>
      </c>
      <c r="B460" s="139" t="str">
        <f t="shared" ref="B460:B510" si="110">IF(H460&gt;0,IF(H460&amp;J460=H459&amp;J459,B459,B459+1),"")</f>
        <v/>
      </c>
      <c r="C460" s="139" t="str">
        <f t="shared" si="99"/>
        <v/>
      </c>
      <c r="D460" s="139" t="str">
        <f>IF(C460="","",COUNTIFS(C$11:C460,"&gt;0"))</f>
        <v/>
      </c>
      <c r="E460" s="57"/>
      <c r="F460" s="58"/>
      <c r="G460" s="58"/>
      <c r="H460" s="57"/>
      <c r="I460" s="180"/>
      <c r="J460" s="68"/>
      <c r="K460" s="277"/>
      <c r="L460" s="275">
        <v>0</v>
      </c>
      <c r="M460" s="183" t="str">
        <f>IFERROR(VLOOKUP(J460,Lists!J$4:K$723,2,FALSE),"")</f>
        <v/>
      </c>
      <c r="N460" s="70" t="str">
        <f>IFERROR(VLOOKUP(J460,Lists!J$4:L$723,3,FALSE),"")</f>
        <v/>
      </c>
      <c r="O460" s="71" t="str">
        <f t="shared" ref="O460:O509" si="111">IF(L460&gt;0,L460*M460,"")</f>
        <v/>
      </c>
      <c r="P460" s="66"/>
      <c r="Q460" s="181"/>
      <c r="R460" s="94"/>
      <c r="S460" s="102"/>
      <c r="T460" s="103"/>
      <c r="U460" s="94"/>
      <c r="V460" s="104"/>
      <c r="W460" s="114"/>
      <c r="X460" s="85" t="str">
        <f>IFERROR(VLOOKUP(I460,Lists!A$4:B$11,2,FALSE),"")</f>
        <v/>
      </c>
      <c r="Y460" s="85" t="str">
        <f>IFERROR(VLOOKUP(#REF!,Lists!A$12:B$45,2,FALSE),"")</f>
        <v/>
      </c>
      <c r="Z460" s="90" t="str">
        <f t="shared" si="100"/>
        <v/>
      </c>
      <c r="AA460" s="100" t="str">
        <f t="shared" si="101"/>
        <v/>
      </c>
      <c r="AB460" s="100" t="str">
        <f>IF(L460&lt;&gt;0,IF(R460="Yes",IF(#REF!="","P",""),""),"")</f>
        <v/>
      </c>
      <c r="AC460" s="100" t="str">
        <f t="shared" si="102"/>
        <v/>
      </c>
      <c r="AD460" s="100" t="str">
        <f t="shared" si="103"/>
        <v/>
      </c>
      <c r="AE460" s="100" t="str">
        <f t="shared" si="104"/>
        <v/>
      </c>
      <c r="BN460" s="73" t="str">
        <f t="shared" si="105"/>
        <v/>
      </c>
      <c r="BO460" s="73" t="str">
        <f t="shared" si="106"/>
        <v/>
      </c>
      <c r="BP460" s="73" t="str">
        <f t="shared" si="107"/>
        <v/>
      </c>
      <c r="BQ460" s="73" t="str">
        <f t="shared" si="108"/>
        <v/>
      </c>
      <c r="BT460" s="73" t="str">
        <f t="shared" si="109"/>
        <v/>
      </c>
      <c r="CX460" s="42" t="str">
        <f t="shared" ref="CX460:CX510" si="112">IF(L460&lt;&gt;0,IF(P460="","P",""),"")</f>
        <v/>
      </c>
    </row>
    <row r="461" spans="1:102" ht="20.100000000000001" customHeight="1" x14ac:dyDescent="0.3">
      <c r="A461" s="90">
        <f>ROW()</f>
        <v>461</v>
      </c>
      <c r="B461" s="139" t="str">
        <f t="shared" si="110"/>
        <v/>
      </c>
      <c r="C461" s="139" t="str">
        <f t="shared" si="99"/>
        <v/>
      </c>
      <c r="D461" s="139" t="str">
        <f>IF(C461="","",COUNTIFS(C$11:C461,"&gt;0"))</f>
        <v/>
      </c>
      <c r="E461" s="57"/>
      <c r="F461" s="58"/>
      <c r="G461" s="58"/>
      <c r="H461" s="57"/>
      <c r="I461" s="180"/>
      <c r="J461" s="68"/>
      <c r="K461" s="277"/>
      <c r="L461" s="275">
        <v>0</v>
      </c>
      <c r="M461" s="183" t="str">
        <f>IFERROR(VLOOKUP(J461,Lists!J$4:K$723,2,FALSE),"")</f>
        <v/>
      </c>
      <c r="N461" s="70" t="str">
        <f>IFERROR(VLOOKUP(J461,Lists!J$4:L$723,3,FALSE),"")</f>
        <v/>
      </c>
      <c r="O461" s="71" t="str">
        <f t="shared" si="111"/>
        <v/>
      </c>
      <c r="P461" s="66"/>
      <c r="Q461" s="181"/>
      <c r="R461" s="94"/>
      <c r="S461" s="102"/>
      <c r="T461" s="103"/>
      <c r="U461" s="94"/>
      <c r="V461" s="104"/>
      <c r="W461" s="114"/>
      <c r="X461" s="85" t="str">
        <f>IFERROR(VLOOKUP(I461,Lists!A$4:B$11,2,FALSE),"")</f>
        <v/>
      </c>
      <c r="Y461" s="85" t="str">
        <f>IFERROR(VLOOKUP(#REF!,Lists!A$12:B$45,2,FALSE),"")</f>
        <v/>
      </c>
      <c r="Z461" s="90" t="str">
        <f t="shared" si="100"/>
        <v/>
      </c>
      <c r="AA461" s="100" t="str">
        <f t="shared" si="101"/>
        <v/>
      </c>
      <c r="AB461" s="100" t="str">
        <f>IF(L461&lt;&gt;0,IF(R461="Yes",IF(#REF!="","P",""),""),"")</f>
        <v/>
      </c>
      <c r="AC461" s="100" t="str">
        <f t="shared" si="102"/>
        <v/>
      </c>
      <c r="AD461" s="100" t="str">
        <f t="shared" si="103"/>
        <v/>
      </c>
      <c r="AE461" s="100" t="str">
        <f t="shared" si="104"/>
        <v/>
      </c>
      <c r="BN461" s="73" t="str">
        <f t="shared" si="105"/>
        <v/>
      </c>
      <c r="BO461" s="73" t="str">
        <f t="shared" si="106"/>
        <v/>
      </c>
      <c r="BP461" s="73" t="str">
        <f t="shared" si="107"/>
        <v/>
      </c>
      <c r="BQ461" s="73" t="str">
        <f t="shared" si="108"/>
        <v/>
      </c>
      <c r="BT461" s="73" t="str">
        <f t="shared" si="109"/>
        <v/>
      </c>
      <c r="CX461" s="42" t="str">
        <f t="shared" si="112"/>
        <v/>
      </c>
    </row>
    <row r="462" spans="1:102" ht="20.100000000000001" customHeight="1" x14ac:dyDescent="0.3">
      <c r="A462" s="90">
        <f>ROW()</f>
        <v>462</v>
      </c>
      <c r="B462" s="139" t="str">
        <f t="shared" si="110"/>
        <v/>
      </c>
      <c r="C462" s="139" t="str">
        <f t="shared" si="99"/>
        <v/>
      </c>
      <c r="D462" s="139" t="str">
        <f>IF(C462="","",COUNTIFS(C$11:C462,"&gt;0"))</f>
        <v/>
      </c>
      <c r="E462" s="57"/>
      <c r="F462" s="58"/>
      <c r="G462" s="58"/>
      <c r="H462" s="57"/>
      <c r="I462" s="180"/>
      <c r="J462" s="68"/>
      <c r="K462" s="277"/>
      <c r="L462" s="275">
        <v>0</v>
      </c>
      <c r="M462" s="183" t="str">
        <f>IFERROR(VLOOKUP(J462,Lists!J$4:K$723,2,FALSE),"")</f>
        <v/>
      </c>
      <c r="N462" s="70" t="str">
        <f>IFERROR(VLOOKUP(J462,Lists!J$4:L$723,3,FALSE),"")</f>
        <v/>
      </c>
      <c r="O462" s="71" t="str">
        <f t="shared" si="111"/>
        <v/>
      </c>
      <c r="P462" s="66"/>
      <c r="Q462" s="181"/>
      <c r="R462" s="94"/>
      <c r="S462" s="102"/>
      <c r="T462" s="103"/>
      <c r="U462" s="94"/>
      <c r="V462" s="104"/>
      <c r="W462" s="114"/>
      <c r="X462" s="85" t="str">
        <f>IFERROR(VLOOKUP(I462,Lists!A$4:B$11,2,FALSE),"")</f>
        <v/>
      </c>
      <c r="Y462" s="85" t="str">
        <f>IFERROR(VLOOKUP(#REF!,Lists!A$12:B$45,2,FALSE),"")</f>
        <v/>
      </c>
      <c r="Z462" s="90" t="str">
        <f t="shared" si="100"/>
        <v/>
      </c>
      <c r="AA462" s="100" t="str">
        <f t="shared" si="101"/>
        <v/>
      </c>
      <c r="AB462" s="100" t="str">
        <f>IF(L462&lt;&gt;0,IF(R462="Yes",IF(#REF!="","P",""),""),"")</f>
        <v/>
      </c>
      <c r="AC462" s="100" t="str">
        <f t="shared" si="102"/>
        <v/>
      </c>
      <c r="AD462" s="100" t="str">
        <f t="shared" si="103"/>
        <v/>
      </c>
      <c r="AE462" s="100" t="str">
        <f t="shared" si="104"/>
        <v/>
      </c>
      <c r="BN462" s="73" t="str">
        <f t="shared" si="105"/>
        <v/>
      </c>
      <c r="BO462" s="73" t="str">
        <f t="shared" si="106"/>
        <v/>
      </c>
      <c r="BP462" s="73" t="str">
        <f t="shared" si="107"/>
        <v/>
      </c>
      <c r="BQ462" s="73" t="str">
        <f t="shared" si="108"/>
        <v/>
      </c>
      <c r="BT462" s="73" t="str">
        <f t="shared" si="109"/>
        <v/>
      </c>
      <c r="CX462" s="42" t="str">
        <f t="shared" si="112"/>
        <v/>
      </c>
    </row>
    <row r="463" spans="1:102" ht="20.100000000000001" customHeight="1" x14ac:dyDescent="0.3">
      <c r="A463" s="90">
        <f>ROW()</f>
        <v>463</v>
      </c>
      <c r="B463" s="139" t="str">
        <f t="shared" si="110"/>
        <v/>
      </c>
      <c r="C463" s="139" t="str">
        <f t="shared" si="99"/>
        <v/>
      </c>
      <c r="D463" s="139" t="str">
        <f>IF(C463="","",COUNTIFS(C$11:C463,"&gt;0"))</f>
        <v/>
      </c>
      <c r="E463" s="57"/>
      <c r="F463" s="58"/>
      <c r="G463" s="58"/>
      <c r="H463" s="57"/>
      <c r="I463" s="180"/>
      <c r="J463" s="68"/>
      <c r="K463" s="277"/>
      <c r="L463" s="275">
        <v>0</v>
      </c>
      <c r="M463" s="183" t="str">
        <f>IFERROR(VLOOKUP(J463,Lists!J$4:K$723,2,FALSE),"")</f>
        <v/>
      </c>
      <c r="N463" s="70" t="str">
        <f>IFERROR(VLOOKUP(J463,Lists!J$4:L$723,3,FALSE),"")</f>
        <v/>
      </c>
      <c r="O463" s="71" t="str">
        <f t="shared" si="111"/>
        <v/>
      </c>
      <c r="P463" s="66"/>
      <c r="Q463" s="181"/>
      <c r="R463" s="94"/>
      <c r="S463" s="102"/>
      <c r="T463" s="103"/>
      <c r="U463" s="94"/>
      <c r="V463" s="104"/>
      <c r="W463" s="114"/>
      <c r="X463" s="85" t="str">
        <f>IFERROR(VLOOKUP(I463,Lists!A$4:B$11,2,FALSE),"")</f>
        <v/>
      </c>
      <c r="Y463" s="85" t="str">
        <f>IFERROR(VLOOKUP(#REF!,Lists!A$12:B$45,2,FALSE),"")</f>
        <v/>
      </c>
      <c r="Z463" s="90" t="str">
        <f t="shared" si="100"/>
        <v/>
      </c>
      <c r="AA463" s="100" t="str">
        <f t="shared" si="101"/>
        <v/>
      </c>
      <c r="AB463" s="100" t="str">
        <f>IF(L463&lt;&gt;0,IF(R463="Yes",IF(#REF!="","P",""),""),"")</f>
        <v/>
      </c>
      <c r="AC463" s="100" t="str">
        <f t="shared" si="102"/>
        <v/>
      </c>
      <c r="AD463" s="100" t="str">
        <f t="shared" si="103"/>
        <v/>
      </c>
      <c r="AE463" s="100" t="str">
        <f t="shared" si="104"/>
        <v/>
      </c>
      <c r="BN463" s="73" t="str">
        <f t="shared" si="105"/>
        <v/>
      </c>
      <c r="BO463" s="73" t="str">
        <f t="shared" si="106"/>
        <v/>
      </c>
      <c r="BP463" s="73" t="str">
        <f t="shared" si="107"/>
        <v/>
      </c>
      <c r="BQ463" s="73" t="str">
        <f t="shared" si="108"/>
        <v/>
      </c>
      <c r="BT463" s="73" t="str">
        <f t="shared" si="109"/>
        <v/>
      </c>
      <c r="CX463" s="42" t="str">
        <f t="shared" si="112"/>
        <v/>
      </c>
    </row>
    <row r="464" spans="1:102" ht="20.100000000000001" customHeight="1" x14ac:dyDescent="0.3">
      <c r="A464" s="90">
        <f>ROW()</f>
        <v>464</v>
      </c>
      <c r="B464" s="139" t="str">
        <f t="shared" si="110"/>
        <v/>
      </c>
      <c r="C464" s="139" t="str">
        <f t="shared" si="99"/>
        <v/>
      </c>
      <c r="D464" s="139" t="str">
        <f>IF(C464="","",COUNTIFS(C$11:C464,"&gt;0"))</f>
        <v/>
      </c>
      <c r="E464" s="57"/>
      <c r="F464" s="58"/>
      <c r="G464" s="58"/>
      <c r="H464" s="57"/>
      <c r="I464" s="180"/>
      <c r="J464" s="68"/>
      <c r="K464" s="277"/>
      <c r="L464" s="275">
        <v>0</v>
      </c>
      <c r="M464" s="183" t="str">
        <f>IFERROR(VLOOKUP(J464,Lists!J$4:K$723,2,FALSE),"")</f>
        <v/>
      </c>
      <c r="N464" s="70" t="str">
        <f>IFERROR(VLOOKUP(J464,Lists!J$4:L$723,3,FALSE),"")</f>
        <v/>
      </c>
      <c r="O464" s="71" t="str">
        <f t="shared" si="111"/>
        <v/>
      </c>
      <c r="P464" s="66"/>
      <c r="Q464" s="181"/>
      <c r="R464" s="94"/>
      <c r="S464" s="102"/>
      <c r="T464" s="103"/>
      <c r="U464" s="94"/>
      <c r="V464" s="104"/>
      <c r="W464" s="114"/>
      <c r="X464" s="85" t="str">
        <f>IFERROR(VLOOKUP(I464,Lists!A$4:B$11,2,FALSE),"")</f>
        <v/>
      </c>
      <c r="Y464" s="85" t="str">
        <f>IFERROR(VLOOKUP(#REF!,Lists!A$12:B$45,2,FALSE),"")</f>
        <v/>
      </c>
      <c r="Z464" s="90" t="str">
        <f t="shared" si="100"/>
        <v/>
      </c>
      <c r="AA464" s="100" t="str">
        <f t="shared" si="101"/>
        <v/>
      </c>
      <c r="AB464" s="100" t="str">
        <f>IF(L464&lt;&gt;0,IF(R464="Yes",IF(#REF!="","P",""),""),"")</f>
        <v/>
      </c>
      <c r="AC464" s="100" t="str">
        <f t="shared" si="102"/>
        <v/>
      </c>
      <c r="AD464" s="100" t="str">
        <f t="shared" si="103"/>
        <v/>
      </c>
      <c r="AE464" s="100" t="str">
        <f t="shared" si="104"/>
        <v/>
      </c>
      <c r="BN464" s="73" t="str">
        <f t="shared" si="105"/>
        <v/>
      </c>
      <c r="BO464" s="73" t="str">
        <f t="shared" si="106"/>
        <v/>
      </c>
      <c r="BP464" s="73" t="str">
        <f t="shared" si="107"/>
        <v/>
      </c>
      <c r="BQ464" s="73" t="str">
        <f t="shared" si="108"/>
        <v/>
      </c>
      <c r="BT464" s="73" t="str">
        <f t="shared" si="109"/>
        <v/>
      </c>
      <c r="CX464" s="42" t="str">
        <f t="shared" si="112"/>
        <v/>
      </c>
    </row>
    <row r="465" spans="1:102" ht="20.100000000000001" customHeight="1" x14ac:dyDescent="0.3">
      <c r="A465" s="90">
        <f>ROW()</f>
        <v>465</v>
      </c>
      <c r="B465" s="139" t="str">
        <f t="shared" si="110"/>
        <v/>
      </c>
      <c r="C465" s="139" t="str">
        <f t="shared" si="99"/>
        <v/>
      </c>
      <c r="D465" s="139" t="str">
        <f>IF(C465="","",COUNTIFS(C$11:C465,"&gt;0"))</f>
        <v/>
      </c>
      <c r="E465" s="57"/>
      <c r="F465" s="58"/>
      <c r="G465" s="58"/>
      <c r="H465" s="57"/>
      <c r="I465" s="180"/>
      <c r="J465" s="68"/>
      <c r="K465" s="277"/>
      <c r="L465" s="275">
        <v>0</v>
      </c>
      <c r="M465" s="183" t="str">
        <f>IFERROR(VLOOKUP(J465,Lists!J$4:K$723,2,FALSE),"")</f>
        <v/>
      </c>
      <c r="N465" s="70" t="str">
        <f>IFERROR(VLOOKUP(J465,Lists!J$4:L$723,3,FALSE),"")</f>
        <v/>
      </c>
      <c r="O465" s="71" t="str">
        <f t="shared" si="111"/>
        <v/>
      </c>
      <c r="P465" s="66"/>
      <c r="Q465" s="181"/>
      <c r="R465" s="94"/>
      <c r="S465" s="102"/>
      <c r="T465" s="103"/>
      <c r="U465" s="94"/>
      <c r="V465" s="104"/>
      <c r="W465" s="114"/>
      <c r="X465" s="85" t="str">
        <f>IFERROR(VLOOKUP(I465,Lists!A$4:B$11,2,FALSE),"")</f>
        <v/>
      </c>
      <c r="Y465" s="85" t="str">
        <f>IFERROR(VLOOKUP(#REF!,Lists!A$12:B$45,2,FALSE),"")</f>
        <v/>
      </c>
      <c r="Z465" s="90" t="str">
        <f t="shared" si="100"/>
        <v/>
      </c>
      <c r="AA465" s="100" t="str">
        <f t="shared" si="101"/>
        <v/>
      </c>
      <c r="AB465" s="100" t="str">
        <f>IF(L465&lt;&gt;0,IF(R465="Yes",IF(#REF!="","P",""),""),"")</f>
        <v/>
      </c>
      <c r="AC465" s="100" t="str">
        <f t="shared" si="102"/>
        <v/>
      </c>
      <c r="AD465" s="100" t="str">
        <f t="shared" si="103"/>
        <v/>
      </c>
      <c r="AE465" s="100" t="str">
        <f t="shared" si="104"/>
        <v/>
      </c>
      <c r="BN465" s="73" t="str">
        <f t="shared" si="105"/>
        <v/>
      </c>
      <c r="BO465" s="73" t="str">
        <f t="shared" si="106"/>
        <v/>
      </c>
      <c r="BP465" s="73" t="str">
        <f t="shared" si="107"/>
        <v/>
      </c>
      <c r="BQ465" s="73" t="str">
        <f t="shared" si="108"/>
        <v/>
      </c>
      <c r="BT465" s="73" t="str">
        <f t="shared" si="109"/>
        <v/>
      </c>
      <c r="CX465" s="42" t="str">
        <f t="shared" si="112"/>
        <v/>
      </c>
    </row>
    <row r="466" spans="1:102" ht="20.100000000000001" customHeight="1" x14ac:dyDescent="0.3">
      <c r="A466" s="90">
        <f>ROW()</f>
        <v>466</v>
      </c>
      <c r="B466" s="139" t="str">
        <f t="shared" si="110"/>
        <v/>
      </c>
      <c r="C466" s="139" t="str">
        <f t="shared" si="99"/>
        <v/>
      </c>
      <c r="D466" s="139" t="str">
        <f>IF(C466="","",COUNTIFS(C$11:C466,"&gt;0"))</f>
        <v/>
      </c>
      <c r="E466" s="57"/>
      <c r="F466" s="58"/>
      <c r="G466" s="58"/>
      <c r="H466" s="57"/>
      <c r="I466" s="180"/>
      <c r="J466" s="68"/>
      <c r="K466" s="277"/>
      <c r="L466" s="275">
        <v>0</v>
      </c>
      <c r="M466" s="183" t="str">
        <f>IFERROR(VLOOKUP(J466,Lists!J$4:K$723,2,FALSE),"")</f>
        <v/>
      </c>
      <c r="N466" s="70" t="str">
        <f>IFERROR(VLOOKUP(J466,Lists!J$4:L$723,3,FALSE),"")</f>
        <v/>
      </c>
      <c r="O466" s="71" t="str">
        <f t="shared" si="111"/>
        <v/>
      </c>
      <c r="P466" s="66"/>
      <c r="Q466" s="181"/>
      <c r="R466" s="94"/>
      <c r="S466" s="102"/>
      <c r="T466" s="103"/>
      <c r="U466" s="94"/>
      <c r="V466" s="104"/>
      <c r="W466" s="114"/>
      <c r="X466" s="85" t="str">
        <f>IFERROR(VLOOKUP(I466,Lists!A$4:B$11,2,FALSE),"")</f>
        <v/>
      </c>
      <c r="Y466" s="85" t="str">
        <f>IFERROR(VLOOKUP(#REF!,Lists!A$12:B$45,2,FALSE),"")</f>
        <v/>
      </c>
      <c r="Z466" s="90" t="str">
        <f t="shared" si="100"/>
        <v/>
      </c>
      <c r="AA466" s="100" t="str">
        <f t="shared" si="101"/>
        <v/>
      </c>
      <c r="AB466" s="100" t="str">
        <f>IF(L466&lt;&gt;0,IF(R466="Yes",IF(#REF!="","P",""),""),"")</f>
        <v/>
      </c>
      <c r="AC466" s="100" t="str">
        <f t="shared" si="102"/>
        <v/>
      </c>
      <c r="AD466" s="100" t="str">
        <f t="shared" si="103"/>
        <v/>
      </c>
      <c r="AE466" s="100" t="str">
        <f t="shared" si="104"/>
        <v/>
      </c>
      <c r="BN466" s="73" t="str">
        <f t="shared" si="105"/>
        <v/>
      </c>
      <c r="BO466" s="73" t="str">
        <f t="shared" si="106"/>
        <v/>
      </c>
      <c r="BP466" s="73" t="str">
        <f t="shared" si="107"/>
        <v/>
      </c>
      <c r="BQ466" s="73" t="str">
        <f t="shared" si="108"/>
        <v/>
      </c>
      <c r="BT466" s="73" t="str">
        <f t="shared" si="109"/>
        <v/>
      </c>
      <c r="CX466" s="42" t="str">
        <f t="shared" si="112"/>
        <v/>
      </c>
    </row>
    <row r="467" spans="1:102" ht="20.100000000000001" customHeight="1" x14ac:dyDescent="0.3">
      <c r="A467" s="90">
        <f>ROW()</f>
        <v>467</v>
      </c>
      <c r="B467" s="139" t="str">
        <f t="shared" si="110"/>
        <v/>
      </c>
      <c r="C467" s="139" t="str">
        <f t="shared" si="99"/>
        <v/>
      </c>
      <c r="D467" s="139" t="str">
        <f>IF(C467="","",COUNTIFS(C$11:C467,"&gt;0"))</f>
        <v/>
      </c>
      <c r="E467" s="57"/>
      <c r="F467" s="58"/>
      <c r="G467" s="58"/>
      <c r="H467" s="57"/>
      <c r="I467" s="180"/>
      <c r="J467" s="68"/>
      <c r="K467" s="277"/>
      <c r="L467" s="275">
        <v>0</v>
      </c>
      <c r="M467" s="183" t="str">
        <f>IFERROR(VLOOKUP(J467,Lists!J$4:K$723,2,FALSE),"")</f>
        <v/>
      </c>
      <c r="N467" s="70" t="str">
        <f>IFERROR(VLOOKUP(J467,Lists!J$4:L$723,3,FALSE),"")</f>
        <v/>
      </c>
      <c r="O467" s="71" t="str">
        <f t="shared" si="111"/>
        <v/>
      </c>
      <c r="P467" s="66"/>
      <c r="Q467" s="181"/>
      <c r="R467" s="94"/>
      <c r="S467" s="102"/>
      <c r="T467" s="103"/>
      <c r="U467" s="94"/>
      <c r="V467" s="104"/>
      <c r="W467" s="114"/>
      <c r="X467" s="85" t="str">
        <f>IFERROR(VLOOKUP(I467,Lists!A$4:B$11,2,FALSE),"")</f>
        <v/>
      </c>
      <c r="Y467" s="85" t="str">
        <f>IFERROR(VLOOKUP(#REF!,Lists!A$12:B$45,2,FALSE),"")</f>
        <v/>
      </c>
      <c r="Z467" s="90" t="str">
        <f t="shared" si="100"/>
        <v/>
      </c>
      <c r="AA467" s="100" t="str">
        <f t="shared" si="101"/>
        <v/>
      </c>
      <c r="AB467" s="100" t="str">
        <f>IF(L467&lt;&gt;0,IF(R467="Yes",IF(#REF!="","P",""),""),"")</f>
        <v/>
      </c>
      <c r="AC467" s="100" t="str">
        <f t="shared" si="102"/>
        <v/>
      </c>
      <c r="AD467" s="100" t="str">
        <f t="shared" si="103"/>
        <v/>
      </c>
      <c r="AE467" s="100" t="str">
        <f t="shared" si="104"/>
        <v/>
      </c>
      <c r="BN467" s="73" t="str">
        <f t="shared" si="105"/>
        <v/>
      </c>
      <c r="BO467" s="73" t="str">
        <f t="shared" si="106"/>
        <v/>
      </c>
      <c r="BP467" s="73" t="str">
        <f t="shared" si="107"/>
        <v/>
      </c>
      <c r="BQ467" s="73" t="str">
        <f t="shared" si="108"/>
        <v/>
      </c>
      <c r="BT467" s="73" t="str">
        <f t="shared" si="109"/>
        <v/>
      </c>
      <c r="CX467" s="42" t="str">
        <f t="shared" si="112"/>
        <v/>
      </c>
    </row>
    <row r="468" spans="1:102" ht="20.100000000000001" customHeight="1" x14ac:dyDescent="0.3">
      <c r="A468" s="90">
        <f>ROW()</f>
        <v>468</v>
      </c>
      <c r="B468" s="139" t="str">
        <f t="shared" si="110"/>
        <v/>
      </c>
      <c r="C468" s="139" t="str">
        <f t="shared" si="99"/>
        <v/>
      </c>
      <c r="D468" s="139" t="str">
        <f>IF(C468="","",COUNTIFS(C$11:C468,"&gt;0"))</f>
        <v/>
      </c>
      <c r="E468" s="57"/>
      <c r="F468" s="58"/>
      <c r="G468" s="58"/>
      <c r="H468" s="57"/>
      <c r="I468" s="180"/>
      <c r="J468" s="68"/>
      <c r="K468" s="277"/>
      <c r="L468" s="275">
        <v>0</v>
      </c>
      <c r="M468" s="183" t="str">
        <f>IFERROR(VLOOKUP(J468,Lists!J$4:K$723,2,FALSE),"")</f>
        <v/>
      </c>
      <c r="N468" s="70" t="str">
        <f>IFERROR(VLOOKUP(J468,Lists!J$4:L$723,3,FALSE),"")</f>
        <v/>
      </c>
      <c r="O468" s="71" t="str">
        <f t="shared" si="111"/>
        <v/>
      </c>
      <c r="P468" s="66"/>
      <c r="Q468" s="181"/>
      <c r="R468" s="94"/>
      <c r="S468" s="102"/>
      <c r="T468" s="103"/>
      <c r="U468" s="94"/>
      <c r="V468" s="104"/>
      <c r="W468" s="114"/>
      <c r="X468" s="85" t="str">
        <f>IFERROR(VLOOKUP(I468,Lists!A$4:B$11,2,FALSE),"")</f>
        <v/>
      </c>
      <c r="Y468" s="85" t="str">
        <f>IFERROR(VLOOKUP(#REF!,Lists!A$12:B$45,2,FALSE),"")</f>
        <v/>
      </c>
      <c r="Z468" s="90" t="str">
        <f t="shared" si="100"/>
        <v/>
      </c>
      <c r="AA468" s="100" t="str">
        <f t="shared" si="101"/>
        <v/>
      </c>
      <c r="AB468" s="100" t="str">
        <f>IF(L468&lt;&gt;0,IF(R468="Yes",IF(#REF!="","P",""),""),"")</f>
        <v/>
      </c>
      <c r="AC468" s="100" t="str">
        <f t="shared" si="102"/>
        <v/>
      </c>
      <c r="AD468" s="100" t="str">
        <f t="shared" si="103"/>
        <v/>
      </c>
      <c r="AE468" s="100" t="str">
        <f t="shared" si="104"/>
        <v/>
      </c>
      <c r="BN468" s="73" t="str">
        <f t="shared" si="105"/>
        <v/>
      </c>
      <c r="BO468" s="73" t="str">
        <f t="shared" si="106"/>
        <v/>
      </c>
      <c r="BP468" s="73" t="str">
        <f t="shared" si="107"/>
        <v/>
      </c>
      <c r="BQ468" s="73" t="str">
        <f t="shared" si="108"/>
        <v/>
      </c>
      <c r="BT468" s="73" t="str">
        <f t="shared" si="109"/>
        <v/>
      </c>
      <c r="CX468" s="42" t="str">
        <f t="shared" si="112"/>
        <v/>
      </c>
    </row>
    <row r="469" spans="1:102" ht="20.100000000000001" customHeight="1" x14ac:dyDescent="0.3">
      <c r="A469" s="90">
        <f>ROW()</f>
        <v>469</v>
      </c>
      <c r="B469" s="139" t="str">
        <f t="shared" si="110"/>
        <v/>
      </c>
      <c r="C469" s="139" t="str">
        <f t="shared" si="99"/>
        <v/>
      </c>
      <c r="D469" s="139" t="str">
        <f>IF(C469="","",COUNTIFS(C$11:C469,"&gt;0"))</f>
        <v/>
      </c>
      <c r="E469" s="57"/>
      <c r="F469" s="58"/>
      <c r="G469" s="58"/>
      <c r="H469" s="57"/>
      <c r="I469" s="180"/>
      <c r="J469" s="68"/>
      <c r="K469" s="277"/>
      <c r="L469" s="275">
        <v>0</v>
      </c>
      <c r="M469" s="183" t="str">
        <f>IFERROR(VLOOKUP(J469,Lists!J$4:K$723,2,FALSE),"")</f>
        <v/>
      </c>
      <c r="N469" s="70" t="str">
        <f>IFERROR(VLOOKUP(J469,Lists!J$4:L$723,3,FALSE),"")</f>
        <v/>
      </c>
      <c r="O469" s="71" t="str">
        <f t="shared" si="111"/>
        <v/>
      </c>
      <c r="P469" s="66"/>
      <c r="Q469" s="181"/>
      <c r="R469" s="94"/>
      <c r="S469" s="102"/>
      <c r="T469" s="103"/>
      <c r="U469" s="94"/>
      <c r="V469" s="104"/>
      <c r="W469" s="114"/>
      <c r="X469" s="85" t="str">
        <f>IFERROR(VLOOKUP(I469,Lists!A$4:B$11,2,FALSE),"")</f>
        <v/>
      </c>
      <c r="Y469" s="85" t="str">
        <f>IFERROR(VLOOKUP(#REF!,Lists!A$12:B$45,2,FALSE),"")</f>
        <v/>
      </c>
      <c r="Z469" s="90" t="str">
        <f t="shared" si="100"/>
        <v/>
      </c>
      <c r="AA469" s="100" t="str">
        <f t="shared" si="101"/>
        <v/>
      </c>
      <c r="AB469" s="100" t="str">
        <f>IF(L469&lt;&gt;0,IF(R469="Yes",IF(#REF!="","P",""),""),"")</f>
        <v/>
      </c>
      <c r="AC469" s="100" t="str">
        <f t="shared" si="102"/>
        <v/>
      </c>
      <c r="AD469" s="100" t="str">
        <f t="shared" si="103"/>
        <v/>
      </c>
      <c r="AE469" s="100" t="str">
        <f t="shared" si="104"/>
        <v/>
      </c>
      <c r="BN469" s="73" t="str">
        <f t="shared" si="105"/>
        <v/>
      </c>
      <c r="BO469" s="73" t="str">
        <f t="shared" si="106"/>
        <v/>
      </c>
      <c r="BP469" s="73" t="str">
        <f t="shared" si="107"/>
        <v/>
      </c>
      <c r="BQ469" s="73" t="str">
        <f t="shared" si="108"/>
        <v/>
      </c>
      <c r="BT469" s="73" t="str">
        <f t="shared" si="109"/>
        <v/>
      </c>
      <c r="CX469" s="42" t="str">
        <f t="shared" si="112"/>
        <v/>
      </c>
    </row>
    <row r="470" spans="1:102" ht="20.100000000000001" customHeight="1" x14ac:dyDescent="0.3">
      <c r="A470" s="90">
        <f>ROW()</f>
        <v>470</v>
      </c>
      <c r="B470" s="139" t="str">
        <f t="shared" si="110"/>
        <v/>
      </c>
      <c r="C470" s="139" t="str">
        <f t="shared" si="99"/>
        <v/>
      </c>
      <c r="D470" s="139" t="str">
        <f>IF(C470="","",COUNTIFS(C$11:C470,"&gt;0"))</f>
        <v/>
      </c>
      <c r="E470" s="57"/>
      <c r="F470" s="58"/>
      <c r="G470" s="58"/>
      <c r="H470" s="57"/>
      <c r="I470" s="180"/>
      <c r="J470" s="68"/>
      <c r="K470" s="277"/>
      <c r="L470" s="275">
        <v>0</v>
      </c>
      <c r="M470" s="183" t="str">
        <f>IFERROR(VLOOKUP(J470,Lists!J$4:K$723,2,FALSE),"")</f>
        <v/>
      </c>
      <c r="N470" s="70" t="str">
        <f>IFERROR(VLOOKUP(J470,Lists!J$4:L$723,3,FALSE),"")</f>
        <v/>
      </c>
      <c r="O470" s="71" t="str">
        <f t="shared" si="111"/>
        <v/>
      </c>
      <c r="P470" s="66"/>
      <c r="Q470" s="181"/>
      <c r="R470" s="94"/>
      <c r="S470" s="102"/>
      <c r="T470" s="103"/>
      <c r="U470" s="94"/>
      <c r="V470" s="104"/>
      <c r="W470" s="114"/>
      <c r="X470" s="85" t="str">
        <f>IFERROR(VLOOKUP(I470,Lists!A$4:B$11,2,FALSE),"")</f>
        <v/>
      </c>
      <c r="Y470" s="85" t="str">
        <f>IFERROR(VLOOKUP(#REF!,Lists!A$12:B$45,2,FALSE),"")</f>
        <v/>
      </c>
      <c r="Z470" s="90" t="str">
        <f t="shared" si="100"/>
        <v/>
      </c>
      <c r="AA470" s="100" t="str">
        <f t="shared" si="101"/>
        <v/>
      </c>
      <c r="AB470" s="100" t="str">
        <f>IF(L470&lt;&gt;0,IF(R470="Yes",IF(#REF!="","P",""),""),"")</f>
        <v/>
      </c>
      <c r="AC470" s="100" t="str">
        <f t="shared" si="102"/>
        <v/>
      </c>
      <c r="AD470" s="100" t="str">
        <f t="shared" si="103"/>
        <v/>
      </c>
      <c r="AE470" s="100" t="str">
        <f t="shared" si="104"/>
        <v/>
      </c>
      <c r="BN470" s="73" t="str">
        <f t="shared" si="105"/>
        <v/>
      </c>
      <c r="BO470" s="73" t="str">
        <f t="shared" si="106"/>
        <v/>
      </c>
      <c r="BP470" s="73" t="str">
        <f t="shared" si="107"/>
        <v/>
      </c>
      <c r="BQ470" s="73" t="str">
        <f t="shared" si="108"/>
        <v/>
      </c>
      <c r="BT470" s="73" t="str">
        <f t="shared" si="109"/>
        <v/>
      </c>
      <c r="CX470" s="42" t="str">
        <f t="shared" si="112"/>
        <v/>
      </c>
    </row>
    <row r="471" spans="1:102" ht="20.100000000000001" customHeight="1" x14ac:dyDescent="0.3">
      <c r="A471" s="90">
        <f>ROW()</f>
        <v>471</v>
      </c>
      <c r="B471" s="139" t="str">
        <f t="shared" si="110"/>
        <v/>
      </c>
      <c r="C471" s="139" t="str">
        <f t="shared" si="99"/>
        <v/>
      </c>
      <c r="D471" s="139" t="str">
        <f>IF(C471="","",COUNTIFS(C$11:C471,"&gt;0"))</f>
        <v/>
      </c>
      <c r="E471" s="57"/>
      <c r="F471" s="58"/>
      <c r="G471" s="58"/>
      <c r="H471" s="57"/>
      <c r="I471" s="180"/>
      <c r="J471" s="68"/>
      <c r="K471" s="277"/>
      <c r="L471" s="275">
        <v>0</v>
      </c>
      <c r="M471" s="183" t="str">
        <f>IFERROR(VLOOKUP(J471,Lists!J$4:K$723,2,FALSE),"")</f>
        <v/>
      </c>
      <c r="N471" s="70" t="str">
        <f>IFERROR(VLOOKUP(J471,Lists!J$4:L$723,3,FALSE),"")</f>
        <v/>
      </c>
      <c r="O471" s="71" t="str">
        <f t="shared" si="111"/>
        <v/>
      </c>
      <c r="P471" s="66"/>
      <c r="Q471" s="181"/>
      <c r="R471" s="94"/>
      <c r="S471" s="102"/>
      <c r="T471" s="103"/>
      <c r="U471" s="94"/>
      <c r="V471" s="104"/>
      <c r="W471" s="114"/>
      <c r="X471" s="85" t="str">
        <f>IFERROR(VLOOKUP(I471,Lists!A$4:B$11,2,FALSE),"")</f>
        <v/>
      </c>
      <c r="Y471" s="85" t="str">
        <f>IFERROR(VLOOKUP(#REF!,Lists!A$12:B$45,2,FALSE),"")</f>
        <v/>
      </c>
      <c r="Z471" s="90" t="str">
        <f t="shared" si="100"/>
        <v/>
      </c>
      <c r="AA471" s="100" t="str">
        <f t="shared" si="101"/>
        <v/>
      </c>
      <c r="AB471" s="100" t="str">
        <f>IF(L471&lt;&gt;0,IF(R471="Yes",IF(#REF!="","P",""),""),"")</f>
        <v/>
      </c>
      <c r="AC471" s="100" t="str">
        <f t="shared" si="102"/>
        <v/>
      </c>
      <c r="AD471" s="100" t="str">
        <f t="shared" si="103"/>
        <v/>
      </c>
      <c r="AE471" s="100" t="str">
        <f t="shared" si="104"/>
        <v/>
      </c>
      <c r="BN471" s="73" t="str">
        <f t="shared" si="105"/>
        <v/>
      </c>
      <c r="BO471" s="73" t="str">
        <f t="shared" si="106"/>
        <v/>
      </c>
      <c r="BP471" s="73" t="str">
        <f t="shared" si="107"/>
        <v/>
      </c>
      <c r="BQ471" s="73" t="str">
        <f t="shared" si="108"/>
        <v/>
      </c>
      <c r="BT471" s="73" t="str">
        <f t="shared" si="109"/>
        <v/>
      </c>
      <c r="CX471" s="42" t="str">
        <f t="shared" si="112"/>
        <v/>
      </c>
    </row>
    <row r="472" spans="1:102" ht="20.100000000000001" customHeight="1" x14ac:dyDescent="0.3">
      <c r="A472" s="90">
        <f>ROW()</f>
        <v>472</v>
      </c>
      <c r="B472" s="139" t="str">
        <f t="shared" si="110"/>
        <v/>
      </c>
      <c r="C472" s="139" t="str">
        <f t="shared" si="99"/>
        <v/>
      </c>
      <c r="D472" s="139" t="str">
        <f>IF(C472="","",COUNTIFS(C$11:C472,"&gt;0"))</f>
        <v/>
      </c>
      <c r="E472" s="57"/>
      <c r="F472" s="58"/>
      <c r="G472" s="58"/>
      <c r="H472" s="57"/>
      <c r="I472" s="180"/>
      <c r="J472" s="68"/>
      <c r="K472" s="277"/>
      <c r="L472" s="275">
        <v>0</v>
      </c>
      <c r="M472" s="183" t="str">
        <f>IFERROR(VLOOKUP(J472,Lists!J$4:K$723,2,FALSE),"")</f>
        <v/>
      </c>
      <c r="N472" s="70" t="str">
        <f>IFERROR(VLOOKUP(J472,Lists!J$4:L$723,3,FALSE),"")</f>
        <v/>
      </c>
      <c r="O472" s="71" t="str">
        <f t="shared" si="111"/>
        <v/>
      </c>
      <c r="P472" s="66"/>
      <c r="Q472" s="181"/>
      <c r="R472" s="94"/>
      <c r="S472" s="102"/>
      <c r="T472" s="103"/>
      <c r="U472" s="94"/>
      <c r="V472" s="104"/>
      <c r="W472" s="114"/>
      <c r="X472" s="85" t="str">
        <f>IFERROR(VLOOKUP(I472,Lists!A$4:B$11,2,FALSE),"")</f>
        <v/>
      </c>
      <c r="Y472" s="85" t="str">
        <f>IFERROR(VLOOKUP(#REF!,Lists!A$12:B$45,2,FALSE),"")</f>
        <v/>
      </c>
      <c r="Z472" s="90" t="str">
        <f t="shared" si="100"/>
        <v/>
      </c>
      <c r="AA472" s="100" t="str">
        <f t="shared" si="101"/>
        <v/>
      </c>
      <c r="AB472" s="100" t="str">
        <f>IF(L472&lt;&gt;0,IF(R472="Yes",IF(#REF!="","P",""),""),"")</f>
        <v/>
      </c>
      <c r="AC472" s="100" t="str">
        <f t="shared" si="102"/>
        <v/>
      </c>
      <c r="AD472" s="100" t="str">
        <f t="shared" si="103"/>
        <v/>
      </c>
      <c r="AE472" s="100" t="str">
        <f t="shared" si="104"/>
        <v/>
      </c>
      <c r="BN472" s="73" t="str">
        <f t="shared" si="105"/>
        <v/>
      </c>
      <c r="BO472" s="73" t="str">
        <f t="shared" si="106"/>
        <v/>
      </c>
      <c r="BP472" s="73" t="str">
        <f t="shared" si="107"/>
        <v/>
      </c>
      <c r="BQ472" s="73" t="str">
        <f t="shared" si="108"/>
        <v/>
      </c>
      <c r="BT472" s="73" t="str">
        <f t="shared" si="109"/>
        <v/>
      </c>
      <c r="CX472" s="42" t="str">
        <f t="shared" si="112"/>
        <v/>
      </c>
    </row>
    <row r="473" spans="1:102" ht="20.100000000000001" customHeight="1" x14ac:dyDescent="0.3">
      <c r="A473" s="90">
        <f>ROW()</f>
        <v>473</v>
      </c>
      <c r="B473" s="139" t="str">
        <f t="shared" si="110"/>
        <v/>
      </c>
      <c r="C473" s="139" t="str">
        <f t="shared" si="99"/>
        <v/>
      </c>
      <c r="D473" s="139" t="str">
        <f>IF(C473="","",COUNTIFS(C$11:C473,"&gt;0"))</f>
        <v/>
      </c>
      <c r="E473" s="57"/>
      <c r="F473" s="58"/>
      <c r="G473" s="58"/>
      <c r="H473" s="57"/>
      <c r="I473" s="180"/>
      <c r="J473" s="68"/>
      <c r="K473" s="277"/>
      <c r="L473" s="275">
        <v>0</v>
      </c>
      <c r="M473" s="183" t="str">
        <f>IFERROR(VLOOKUP(J473,Lists!J$4:K$723,2,FALSE),"")</f>
        <v/>
      </c>
      <c r="N473" s="70" t="str">
        <f>IFERROR(VLOOKUP(J473,Lists!J$4:L$723,3,FALSE),"")</f>
        <v/>
      </c>
      <c r="O473" s="71" t="str">
        <f t="shared" si="111"/>
        <v/>
      </c>
      <c r="P473" s="66"/>
      <c r="Q473" s="181"/>
      <c r="R473" s="94"/>
      <c r="S473" s="102"/>
      <c r="T473" s="103"/>
      <c r="U473" s="94"/>
      <c r="V473" s="104"/>
      <c r="W473" s="114"/>
      <c r="X473" s="85" t="str">
        <f>IFERROR(VLOOKUP(I473,Lists!A$4:B$11,2,FALSE),"")</f>
        <v/>
      </c>
      <c r="Y473" s="85" t="str">
        <f>IFERROR(VLOOKUP(#REF!,Lists!A$12:B$45,2,FALSE),"")</f>
        <v/>
      </c>
      <c r="Z473" s="90" t="str">
        <f t="shared" si="100"/>
        <v/>
      </c>
      <c r="AA473" s="100" t="str">
        <f t="shared" si="101"/>
        <v/>
      </c>
      <c r="AB473" s="100" t="str">
        <f>IF(L473&lt;&gt;0,IF(R473="Yes",IF(#REF!="","P",""),""),"")</f>
        <v/>
      </c>
      <c r="AC473" s="100" t="str">
        <f t="shared" si="102"/>
        <v/>
      </c>
      <c r="AD473" s="100" t="str">
        <f t="shared" si="103"/>
        <v/>
      </c>
      <c r="AE473" s="100" t="str">
        <f t="shared" si="104"/>
        <v/>
      </c>
      <c r="BN473" s="73" t="str">
        <f t="shared" si="105"/>
        <v/>
      </c>
      <c r="BO473" s="73" t="str">
        <f t="shared" si="106"/>
        <v/>
      </c>
      <c r="BP473" s="73" t="str">
        <f t="shared" si="107"/>
        <v/>
      </c>
      <c r="BQ473" s="73" t="str">
        <f t="shared" si="108"/>
        <v/>
      </c>
      <c r="BT473" s="73" t="str">
        <f t="shared" si="109"/>
        <v/>
      </c>
      <c r="CX473" s="42" t="str">
        <f t="shared" si="112"/>
        <v/>
      </c>
    </row>
    <row r="474" spans="1:102" ht="20.100000000000001" customHeight="1" x14ac:dyDescent="0.3">
      <c r="A474" s="90">
        <f>ROW()</f>
        <v>474</v>
      </c>
      <c r="B474" s="139" t="str">
        <f t="shared" si="110"/>
        <v/>
      </c>
      <c r="C474" s="139" t="str">
        <f t="shared" si="99"/>
        <v/>
      </c>
      <c r="D474" s="139" t="str">
        <f>IF(C474="","",COUNTIFS(C$11:C474,"&gt;0"))</f>
        <v/>
      </c>
      <c r="E474" s="57"/>
      <c r="F474" s="58"/>
      <c r="G474" s="58"/>
      <c r="H474" s="57"/>
      <c r="I474" s="180"/>
      <c r="J474" s="68"/>
      <c r="K474" s="277"/>
      <c r="L474" s="275">
        <v>0</v>
      </c>
      <c r="M474" s="183" t="str">
        <f>IFERROR(VLOOKUP(J474,Lists!J$4:K$723,2,FALSE),"")</f>
        <v/>
      </c>
      <c r="N474" s="70" t="str">
        <f>IFERROR(VLOOKUP(J474,Lists!J$4:L$723,3,FALSE),"")</f>
        <v/>
      </c>
      <c r="O474" s="71" t="str">
        <f t="shared" si="111"/>
        <v/>
      </c>
      <c r="P474" s="66"/>
      <c r="Q474" s="181"/>
      <c r="R474" s="94"/>
      <c r="S474" s="102"/>
      <c r="T474" s="103"/>
      <c r="U474" s="94"/>
      <c r="V474" s="104"/>
      <c r="W474" s="114"/>
      <c r="X474" s="85" t="str">
        <f>IFERROR(VLOOKUP(I474,Lists!A$4:B$11,2,FALSE),"")</f>
        <v/>
      </c>
      <c r="Y474" s="85" t="str">
        <f>IFERROR(VLOOKUP(#REF!,Lists!A$12:B$45,2,FALSE),"")</f>
        <v/>
      </c>
      <c r="Z474" s="90" t="str">
        <f t="shared" si="100"/>
        <v/>
      </c>
      <c r="AA474" s="100" t="str">
        <f t="shared" si="101"/>
        <v/>
      </c>
      <c r="AB474" s="100" t="str">
        <f>IF(L474&lt;&gt;0,IF(R474="Yes",IF(#REF!="","P",""),""),"")</f>
        <v/>
      </c>
      <c r="AC474" s="100" t="str">
        <f t="shared" si="102"/>
        <v/>
      </c>
      <c r="AD474" s="100" t="str">
        <f t="shared" si="103"/>
        <v/>
      </c>
      <c r="AE474" s="100" t="str">
        <f t="shared" si="104"/>
        <v/>
      </c>
      <c r="BN474" s="73" t="str">
        <f t="shared" si="105"/>
        <v/>
      </c>
      <c r="BO474" s="73" t="str">
        <f t="shared" si="106"/>
        <v/>
      </c>
      <c r="BP474" s="73" t="str">
        <f t="shared" si="107"/>
        <v/>
      </c>
      <c r="BQ474" s="73" t="str">
        <f t="shared" si="108"/>
        <v/>
      </c>
      <c r="BT474" s="73" t="str">
        <f t="shared" si="109"/>
        <v/>
      </c>
      <c r="CX474" s="42" t="str">
        <f t="shared" si="112"/>
        <v/>
      </c>
    </row>
    <row r="475" spans="1:102" ht="20.100000000000001" customHeight="1" x14ac:dyDescent="0.3">
      <c r="A475" s="90">
        <f>ROW()</f>
        <v>475</v>
      </c>
      <c r="B475" s="139" t="str">
        <f t="shared" si="110"/>
        <v/>
      </c>
      <c r="C475" s="139" t="str">
        <f t="shared" si="99"/>
        <v/>
      </c>
      <c r="D475" s="139" t="str">
        <f>IF(C475="","",COUNTIFS(C$11:C475,"&gt;0"))</f>
        <v/>
      </c>
      <c r="E475" s="57"/>
      <c r="F475" s="58"/>
      <c r="G475" s="58"/>
      <c r="H475" s="57"/>
      <c r="I475" s="180"/>
      <c r="J475" s="68"/>
      <c r="K475" s="277"/>
      <c r="L475" s="275">
        <v>0</v>
      </c>
      <c r="M475" s="183" t="str">
        <f>IFERROR(VLOOKUP(J475,Lists!J$4:K$723,2,FALSE),"")</f>
        <v/>
      </c>
      <c r="N475" s="70" t="str">
        <f>IFERROR(VLOOKUP(J475,Lists!J$4:L$723,3,FALSE),"")</f>
        <v/>
      </c>
      <c r="O475" s="71" t="str">
        <f t="shared" si="111"/>
        <v/>
      </c>
      <c r="P475" s="66"/>
      <c r="Q475" s="181"/>
      <c r="R475" s="94"/>
      <c r="S475" s="102"/>
      <c r="T475" s="103"/>
      <c r="U475" s="94"/>
      <c r="V475" s="104"/>
      <c r="W475" s="114"/>
      <c r="X475" s="85" t="str">
        <f>IFERROR(VLOOKUP(I475,Lists!A$4:B$11,2,FALSE),"")</f>
        <v/>
      </c>
      <c r="Y475" s="85" t="str">
        <f>IFERROR(VLOOKUP(#REF!,Lists!A$12:B$45,2,FALSE),"")</f>
        <v/>
      </c>
      <c r="Z475" s="90" t="str">
        <f t="shared" si="100"/>
        <v/>
      </c>
      <c r="AA475" s="100" t="str">
        <f t="shared" si="101"/>
        <v/>
      </c>
      <c r="AB475" s="100" t="str">
        <f>IF(L475&lt;&gt;0,IF(R475="Yes",IF(#REF!="","P",""),""),"")</f>
        <v/>
      </c>
      <c r="AC475" s="100" t="str">
        <f t="shared" si="102"/>
        <v/>
      </c>
      <c r="AD475" s="100" t="str">
        <f t="shared" si="103"/>
        <v/>
      </c>
      <c r="AE475" s="100" t="str">
        <f t="shared" si="104"/>
        <v/>
      </c>
      <c r="BN475" s="73" t="str">
        <f t="shared" si="105"/>
        <v/>
      </c>
      <c r="BO475" s="73" t="str">
        <f t="shared" si="106"/>
        <v/>
      </c>
      <c r="BP475" s="73" t="str">
        <f t="shared" si="107"/>
        <v/>
      </c>
      <c r="BQ475" s="73" t="str">
        <f t="shared" si="108"/>
        <v/>
      </c>
      <c r="BT475" s="73" t="str">
        <f t="shared" si="109"/>
        <v/>
      </c>
      <c r="CX475" s="42" t="str">
        <f t="shared" si="112"/>
        <v/>
      </c>
    </row>
    <row r="476" spans="1:102" ht="20.100000000000001" customHeight="1" x14ac:dyDescent="0.3">
      <c r="A476" s="90">
        <f>ROW()</f>
        <v>476</v>
      </c>
      <c r="B476" s="139" t="str">
        <f t="shared" si="110"/>
        <v/>
      </c>
      <c r="C476" s="139" t="str">
        <f t="shared" si="99"/>
        <v/>
      </c>
      <c r="D476" s="139" t="str">
        <f>IF(C476="","",COUNTIFS(C$11:C476,"&gt;0"))</f>
        <v/>
      </c>
      <c r="E476" s="57"/>
      <c r="F476" s="58"/>
      <c r="G476" s="58"/>
      <c r="H476" s="57"/>
      <c r="I476" s="180"/>
      <c r="J476" s="68"/>
      <c r="K476" s="277"/>
      <c r="L476" s="275">
        <v>0</v>
      </c>
      <c r="M476" s="183" t="str">
        <f>IFERROR(VLOOKUP(J476,Lists!J$4:K$723,2,FALSE),"")</f>
        <v/>
      </c>
      <c r="N476" s="70" t="str">
        <f>IFERROR(VLOOKUP(J476,Lists!J$4:L$723,3,FALSE),"")</f>
        <v/>
      </c>
      <c r="O476" s="71" t="str">
        <f t="shared" si="111"/>
        <v/>
      </c>
      <c r="P476" s="66"/>
      <c r="Q476" s="181"/>
      <c r="R476" s="94"/>
      <c r="S476" s="102"/>
      <c r="T476" s="103"/>
      <c r="U476" s="94"/>
      <c r="V476" s="104"/>
      <c r="W476" s="114"/>
      <c r="X476" s="85" t="str">
        <f>IFERROR(VLOOKUP(I476,Lists!A$4:B$11,2,FALSE),"")</f>
        <v/>
      </c>
      <c r="Y476" s="85" t="str">
        <f>IFERROR(VLOOKUP(#REF!,Lists!A$12:B$45,2,FALSE),"")</f>
        <v/>
      </c>
      <c r="Z476" s="90" t="str">
        <f t="shared" si="100"/>
        <v/>
      </c>
      <c r="AA476" s="100" t="str">
        <f t="shared" si="101"/>
        <v/>
      </c>
      <c r="AB476" s="100" t="str">
        <f>IF(L476&lt;&gt;0,IF(R476="Yes",IF(#REF!="","P",""),""),"")</f>
        <v/>
      </c>
      <c r="AC476" s="100" t="str">
        <f t="shared" si="102"/>
        <v/>
      </c>
      <c r="AD476" s="100" t="str">
        <f t="shared" si="103"/>
        <v/>
      </c>
      <c r="AE476" s="100" t="str">
        <f t="shared" si="104"/>
        <v/>
      </c>
      <c r="BN476" s="73" t="str">
        <f t="shared" si="105"/>
        <v/>
      </c>
      <c r="BO476" s="73" t="str">
        <f t="shared" si="106"/>
        <v/>
      </c>
      <c r="BP476" s="73" t="str">
        <f t="shared" si="107"/>
        <v/>
      </c>
      <c r="BQ476" s="73" t="str">
        <f t="shared" si="108"/>
        <v/>
      </c>
      <c r="BT476" s="73" t="str">
        <f t="shared" si="109"/>
        <v/>
      </c>
      <c r="CX476" s="42" t="str">
        <f t="shared" si="112"/>
        <v/>
      </c>
    </row>
    <row r="477" spans="1:102" ht="20.100000000000001" customHeight="1" x14ac:dyDescent="0.3">
      <c r="A477" s="90">
        <f>ROW()</f>
        <v>477</v>
      </c>
      <c r="B477" s="139" t="str">
        <f t="shared" si="110"/>
        <v/>
      </c>
      <c r="C477" s="139" t="str">
        <f t="shared" si="99"/>
        <v/>
      </c>
      <c r="D477" s="139" t="str">
        <f>IF(C477="","",COUNTIFS(C$11:C477,"&gt;0"))</f>
        <v/>
      </c>
      <c r="E477" s="57"/>
      <c r="F477" s="58"/>
      <c r="G477" s="58"/>
      <c r="H477" s="57"/>
      <c r="I477" s="180"/>
      <c r="J477" s="68"/>
      <c r="K477" s="277"/>
      <c r="L477" s="275">
        <v>0</v>
      </c>
      <c r="M477" s="183" t="str">
        <f>IFERROR(VLOOKUP(J477,Lists!J$4:K$723,2,FALSE),"")</f>
        <v/>
      </c>
      <c r="N477" s="70" t="str">
        <f>IFERROR(VLOOKUP(J477,Lists!J$4:L$723,3,FALSE),"")</f>
        <v/>
      </c>
      <c r="O477" s="71" t="str">
        <f t="shared" si="111"/>
        <v/>
      </c>
      <c r="P477" s="66"/>
      <c r="Q477" s="181"/>
      <c r="R477" s="94"/>
      <c r="S477" s="102"/>
      <c r="T477" s="103"/>
      <c r="U477" s="94"/>
      <c r="V477" s="104"/>
      <c r="W477" s="114"/>
      <c r="X477" s="85" t="str">
        <f>IFERROR(VLOOKUP(I477,Lists!A$4:B$11,2,FALSE),"")</f>
        <v/>
      </c>
      <c r="Y477" s="85" t="str">
        <f>IFERROR(VLOOKUP(#REF!,Lists!A$12:B$45,2,FALSE),"")</f>
        <v/>
      </c>
      <c r="Z477" s="90" t="str">
        <f t="shared" si="100"/>
        <v/>
      </c>
      <c r="AA477" s="100" t="str">
        <f t="shared" si="101"/>
        <v/>
      </c>
      <c r="AB477" s="100" t="str">
        <f>IF(L477&lt;&gt;0,IF(R477="Yes",IF(#REF!="","P",""),""),"")</f>
        <v/>
      </c>
      <c r="AC477" s="100" t="str">
        <f t="shared" si="102"/>
        <v/>
      </c>
      <c r="AD477" s="100" t="str">
        <f t="shared" si="103"/>
        <v/>
      </c>
      <c r="AE477" s="100" t="str">
        <f t="shared" si="104"/>
        <v/>
      </c>
      <c r="BN477" s="73" t="str">
        <f t="shared" si="105"/>
        <v/>
      </c>
      <c r="BO477" s="73" t="str">
        <f t="shared" si="106"/>
        <v/>
      </c>
      <c r="BP477" s="73" t="str">
        <f t="shared" si="107"/>
        <v/>
      </c>
      <c r="BQ477" s="73" t="str">
        <f t="shared" si="108"/>
        <v/>
      </c>
      <c r="BT477" s="73" t="str">
        <f t="shared" si="109"/>
        <v/>
      </c>
      <c r="CX477" s="42" t="str">
        <f t="shared" si="112"/>
        <v/>
      </c>
    </row>
    <row r="478" spans="1:102" ht="20.100000000000001" customHeight="1" x14ac:dyDescent="0.3">
      <c r="A478" s="90">
        <f>ROW()</f>
        <v>478</v>
      </c>
      <c r="B478" s="139" t="str">
        <f t="shared" si="110"/>
        <v/>
      </c>
      <c r="C478" s="139" t="str">
        <f t="shared" si="99"/>
        <v/>
      </c>
      <c r="D478" s="139" t="str">
        <f>IF(C478="","",COUNTIFS(C$11:C478,"&gt;0"))</f>
        <v/>
      </c>
      <c r="E478" s="57"/>
      <c r="F478" s="58"/>
      <c r="G478" s="58"/>
      <c r="H478" s="57"/>
      <c r="I478" s="180"/>
      <c r="J478" s="68"/>
      <c r="K478" s="277"/>
      <c r="L478" s="275">
        <v>0</v>
      </c>
      <c r="M478" s="183" t="str">
        <f>IFERROR(VLOOKUP(J478,Lists!J$4:K$723,2,FALSE),"")</f>
        <v/>
      </c>
      <c r="N478" s="70" t="str">
        <f>IFERROR(VLOOKUP(J478,Lists!J$4:L$723,3,FALSE),"")</f>
        <v/>
      </c>
      <c r="O478" s="71" t="str">
        <f t="shared" si="111"/>
        <v/>
      </c>
      <c r="P478" s="66"/>
      <c r="Q478" s="181"/>
      <c r="R478" s="94"/>
      <c r="S478" s="102"/>
      <c r="T478" s="103"/>
      <c r="U478" s="94"/>
      <c r="V478" s="104"/>
      <c r="W478" s="114"/>
      <c r="X478" s="85" t="str">
        <f>IFERROR(VLOOKUP(I478,Lists!A$4:B$11,2,FALSE),"")</f>
        <v/>
      </c>
      <c r="Y478" s="85" t="str">
        <f>IFERROR(VLOOKUP(#REF!,Lists!A$12:B$45,2,FALSE),"")</f>
        <v/>
      </c>
      <c r="Z478" s="90" t="str">
        <f t="shared" si="100"/>
        <v/>
      </c>
      <c r="AA478" s="100" t="str">
        <f t="shared" si="101"/>
        <v/>
      </c>
      <c r="AB478" s="100" t="str">
        <f>IF(L478&lt;&gt;0,IF(R478="Yes",IF(#REF!="","P",""),""),"")</f>
        <v/>
      </c>
      <c r="AC478" s="100" t="str">
        <f t="shared" si="102"/>
        <v/>
      </c>
      <c r="AD478" s="100" t="str">
        <f t="shared" si="103"/>
        <v/>
      </c>
      <c r="AE478" s="100" t="str">
        <f t="shared" si="104"/>
        <v/>
      </c>
      <c r="BN478" s="73" t="str">
        <f t="shared" si="105"/>
        <v/>
      </c>
      <c r="BO478" s="73" t="str">
        <f t="shared" si="106"/>
        <v/>
      </c>
      <c r="BP478" s="73" t="str">
        <f t="shared" si="107"/>
        <v/>
      </c>
      <c r="BQ478" s="73" t="str">
        <f t="shared" si="108"/>
        <v/>
      </c>
      <c r="BT478" s="73" t="str">
        <f t="shared" si="109"/>
        <v/>
      </c>
      <c r="CX478" s="42" t="str">
        <f t="shared" si="112"/>
        <v/>
      </c>
    </row>
    <row r="479" spans="1:102" ht="20.100000000000001" customHeight="1" x14ac:dyDescent="0.3">
      <c r="A479" s="90">
        <f>ROW()</f>
        <v>479</v>
      </c>
      <c r="B479" s="139" t="str">
        <f t="shared" si="110"/>
        <v/>
      </c>
      <c r="C479" s="139" t="str">
        <f t="shared" si="99"/>
        <v/>
      </c>
      <c r="D479" s="139" t="str">
        <f>IF(C479="","",COUNTIFS(C$11:C479,"&gt;0"))</f>
        <v/>
      </c>
      <c r="E479" s="57"/>
      <c r="F479" s="58"/>
      <c r="G479" s="58"/>
      <c r="H479" s="57"/>
      <c r="I479" s="180"/>
      <c r="J479" s="68"/>
      <c r="K479" s="277"/>
      <c r="L479" s="275">
        <v>0</v>
      </c>
      <c r="M479" s="183" t="str">
        <f>IFERROR(VLOOKUP(J479,Lists!J$4:K$723,2,FALSE),"")</f>
        <v/>
      </c>
      <c r="N479" s="70" t="str">
        <f>IFERROR(VLOOKUP(J479,Lists!J$4:L$723,3,FALSE),"")</f>
        <v/>
      </c>
      <c r="O479" s="71" t="str">
        <f t="shared" si="111"/>
        <v/>
      </c>
      <c r="P479" s="66"/>
      <c r="Q479" s="181"/>
      <c r="R479" s="94"/>
      <c r="S479" s="102"/>
      <c r="T479" s="103"/>
      <c r="U479" s="94"/>
      <c r="V479" s="104"/>
      <c r="W479" s="114"/>
      <c r="X479" s="85" t="str">
        <f>IFERROR(VLOOKUP(I479,Lists!A$4:B$11,2,FALSE),"")</f>
        <v/>
      </c>
      <c r="Y479" s="85" t="str">
        <f>IFERROR(VLOOKUP(#REF!,Lists!A$12:B$45,2,FALSE),"")</f>
        <v/>
      </c>
      <c r="Z479" s="90" t="str">
        <f t="shared" si="100"/>
        <v/>
      </c>
      <c r="AA479" s="100" t="str">
        <f t="shared" si="101"/>
        <v/>
      </c>
      <c r="AB479" s="100" t="str">
        <f>IF(L479&lt;&gt;0,IF(R479="Yes",IF(#REF!="","P",""),""),"")</f>
        <v/>
      </c>
      <c r="AC479" s="100" t="str">
        <f t="shared" si="102"/>
        <v/>
      </c>
      <c r="AD479" s="100" t="str">
        <f t="shared" si="103"/>
        <v/>
      </c>
      <c r="AE479" s="100" t="str">
        <f t="shared" si="104"/>
        <v/>
      </c>
      <c r="BN479" s="73" t="str">
        <f t="shared" si="105"/>
        <v/>
      </c>
      <c r="BO479" s="73" t="str">
        <f t="shared" si="106"/>
        <v/>
      </c>
      <c r="BP479" s="73" t="str">
        <f t="shared" si="107"/>
        <v/>
      </c>
      <c r="BQ479" s="73" t="str">
        <f t="shared" si="108"/>
        <v/>
      </c>
      <c r="BT479" s="73" t="str">
        <f t="shared" si="109"/>
        <v/>
      </c>
      <c r="CX479" s="42" t="str">
        <f t="shared" si="112"/>
        <v/>
      </c>
    </row>
    <row r="480" spans="1:102" ht="20.100000000000001" customHeight="1" x14ac:dyDescent="0.3">
      <c r="A480" s="90">
        <f>ROW()</f>
        <v>480</v>
      </c>
      <c r="B480" s="139" t="str">
        <f t="shared" si="110"/>
        <v/>
      </c>
      <c r="C480" s="139" t="str">
        <f t="shared" si="99"/>
        <v/>
      </c>
      <c r="D480" s="139" t="str">
        <f>IF(C480="","",COUNTIFS(C$11:C480,"&gt;0"))</f>
        <v/>
      </c>
      <c r="E480" s="57"/>
      <c r="F480" s="58"/>
      <c r="G480" s="58"/>
      <c r="H480" s="57"/>
      <c r="I480" s="180"/>
      <c r="J480" s="68"/>
      <c r="K480" s="277"/>
      <c r="L480" s="275">
        <v>0</v>
      </c>
      <c r="M480" s="183" t="str">
        <f>IFERROR(VLOOKUP(J480,Lists!J$4:K$723,2,FALSE),"")</f>
        <v/>
      </c>
      <c r="N480" s="70" t="str">
        <f>IFERROR(VLOOKUP(J480,Lists!J$4:L$723,3,FALSE),"")</f>
        <v/>
      </c>
      <c r="O480" s="71" t="str">
        <f t="shared" si="111"/>
        <v/>
      </c>
      <c r="P480" s="66"/>
      <c r="Q480" s="181"/>
      <c r="R480" s="94"/>
      <c r="S480" s="102"/>
      <c r="T480" s="103"/>
      <c r="U480" s="94"/>
      <c r="V480" s="104"/>
      <c r="W480" s="114"/>
      <c r="X480" s="85" t="str">
        <f>IFERROR(VLOOKUP(I480,Lists!A$4:B$11,2,FALSE),"")</f>
        <v/>
      </c>
      <c r="Y480" s="85" t="str">
        <f>IFERROR(VLOOKUP(#REF!,Lists!A$12:B$45,2,FALSE),"")</f>
        <v/>
      </c>
      <c r="Z480" s="90" t="str">
        <f t="shared" si="100"/>
        <v/>
      </c>
      <c r="AA480" s="100" t="str">
        <f t="shared" si="101"/>
        <v/>
      </c>
      <c r="AB480" s="100" t="str">
        <f>IF(L480&lt;&gt;0,IF(R480="Yes",IF(#REF!="","P",""),""),"")</f>
        <v/>
      </c>
      <c r="AC480" s="100" t="str">
        <f t="shared" si="102"/>
        <v/>
      </c>
      <c r="AD480" s="100" t="str">
        <f t="shared" si="103"/>
        <v/>
      </c>
      <c r="AE480" s="100" t="str">
        <f t="shared" si="104"/>
        <v/>
      </c>
      <c r="BN480" s="73" t="str">
        <f t="shared" si="105"/>
        <v/>
      </c>
      <c r="BO480" s="73" t="str">
        <f t="shared" si="106"/>
        <v/>
      </c>
      <c r="BP480" s="73" t="str">
        <f t="shared" si="107"/>
        <v/>
      </c>
      <c r="BQ480" s="73" t="str">
        <f t="shared" si="108"/>
        <v/>
      </c>
      <c r="BT480" s="73" t="str">
        <f t="shared" si="109"/>
        <v/>
      </c>
      <c r="CX480" s="42" t="str">
        <f t="shared" si="112"/>
        <v/>
      </c>
    </row>
    <row r="481" spans="1:102" ht="20.100000000000001" customHeight="1" x14ac:dyDescent="0.3">
      <c r="A481" s="90">
        <f>ROW()</f>
        <v>481</v>
      </c>
      <c r="B481" s="139" t="str">
        <f t="shared" si="110"/>
        <v/>
      </c>
      <c r="C481" s="139" t="str">
        <f t="shared" si="99"/>
        <v/>
      </c>
      <c r="D481" s="139" t="str">
        <f>IF(C481="","",COUNTIFS(C$11:C481,"&gt;0"))</f>
        <v/>
      </c>
      <c r="E481" s="57"/>
      <c r="F481" s="58"/>
      <c r="G481" s="58"/>
      <c r="H481" s="57"/>
      <c r="I481" s="180"/>
      <c r="J481" s="68"/>
      <c r="K481" s="277"/>
      <c r="L481" s="275">
        <v>0</v>
      </c>
      <c r="M481" s="183" t="str">
        <f>IFERROR(VLOOKUP(J481,Lists!J$4:K$723,2,FALSE),"")</f>
        <v/>
      </c>
      <c r="N481" s="70" t="str">
        <f>IFERROR(VLOOKUP(J481,Lists!J$4:L$723,3,FALSE),"")</f>
        <v/>
      </c>
      <c r="O481" s="71" t="str">
        <f t="shared" si="111"/>
        <v/>
      </c>
      <c r="P481" s="66"/>
      <c r="Q481" s="181"/>
      <c r="R481" s="94"/>
      <c r="S481" s="102"/>
      <c r="T481" s="103"/>
      <c r="U481" s="94"/>
      <c r="V481" s="104"/>
      <c r="W481" s="114"/>
      <c r="X481" s="85" t="str">
        <f>IFERROR(VLOOKUP(I481,Lists!A$4:B$11,2,FALSE),"")</f>
        <v/>
      </c>
      <c r="Y481" s="85" t="str">
        <f>IFERROR(VLOOKUP(#REF!,Lists!A$12:B$45,2,FALSE),"")</f>
        <v/>
      </c>
      <c r="Z481" s="90" t="str">
        <f t="shared" si="100"/>
        <v/>
      </c>
      <c r="AA481" s="100" t="str">
        <f t="shared" si="101"/>
        <v/>
      </c>
      <c r="AB481" s="100" t="str">
        <f>IF(L481&lt;&gt;0,IF(R481="Yes",IF(#REF!="","P",""),""),"")</f>
        <v/>
      </c>
      <c r="AC481" s="100" t="str">
        <f t="shared" si="102"/>
        <v/>
      </c>
      <c r="AD481" s="100" t="str">
        <f t="shared" si="103"/>
        <v/>
      </c>
      <c r="AE481" s="100" t="str">
        <f t="shared" si="104"/>
        <v/>
      </c>
      <c r="BN481" s="73" t="str">
        <f t="shared" si="105"/>
        <v/>
      </c>
      <c r="BO481" s="73" t="str">
        <f t="shared" si="106"/>
        <v/>
      </c>
      <c r="BP481" s="73" t="str">
        <f t="shared" si="107"/>
        <v/>
      </c>
      <c r="BQ481" s="73" t="str">
        <f t="shared" si="108"/>
        <v/>
      </c>
      <c r="BT481" s="73" t="str">
        <f t="shared" si="109"/>
        <v/>
      </c>
      <c r="CX481" s="42" t="str">
        <f t="shared" si="112"/>
        <v/>
      </c>
    </row>
    <row r="482" spans="1:102" ht="20.100000000000001" customHeight="1" x14ac:dyDescent="0.3">
      <c r="A482" s="90">
        <f>ROW()</f>
        <v>482</v>
      </c>
      <c r="B482" s="139" t="str">
        <f t="shared" si="110"/>
        <v/>
      </c>
      <c r="C482" s="139" t="str">
        <f t="shared" si="99"/>
        <v/>
      </c>
      <c r="D482" s="139" t="str">
        <f>IF(C482="","",COUNTIFS(C$11:C482,"&gt;0"))</f>
        <v/>
      </c>
      <c r="E482" s="57"/>
      <c r="F482" s="58"/>
      <c r="G482" s="58"/>
      <c r="H482" s="57"/>
      <c r="I482" s="180"/>
      <c r="J482" s="68"/>
      <c r="K482" s="277"/>
      <c r="L482" s="275">
        <v>0</v>
      </c>
      <c r="M482" s="183" t="str">
        <f>IFERROR(VLOOKUP(J482,Lists!J$4:K$723,2,FALSE),"")</f>
        <v/>
      </c>
      <c r="N482" s="70" t="str">
        <f>IFERROR(VLOOKUP(J482,Lists!J$4:L$723,3,FALSE),"")</f>
        <v/>
      </c>
      <c r="O482" s="71" t="str">
        <f t="shared" si="111"/>
        <v/>
      </c>
      <c r="P482" s="66"/>
      <c r="Q482" s="181"/>
      <c r="R482" s="94"/>
      <c r="S482" s="102"/>
      <c r="T482" s="103"/>
      <c r="U482" s="94"/>
      <c r="V482" s="104"/>
      <c r="W482" s="114"/>
      <c r="X482" s="85" t="str">
        <f>IFERROR(VLOOKUP(I482,Lists!A$4:B$11,2,FALSE),"")</f>
        <v/>
      </c>
      <c r="Y482" s="85" t="str">
        <f>IFERROR(VLOOKUP(#REF!,Lists!A$12:B$45,2,FALSE),"")</f>
        <v/>
      </c>
      <c r="Z482" s="90" t="str">
        <f t="shared" si="100"/>
        <v/>
      </c>
      <c r="AA482" s="100" t="str">
        <f t="shared" si="101"/>
        <v/>
      </c>
      <c r="AB482" s="100" t="str">
        <f>IF(L482&lt;&gt;0,IF(R482="Yes",IF(#REF!="","P",""),""),"")</f>
        <v/>
      </c>
      <c r="AC482" s="100" t="str">
        <f t="shared" si="102"/>
        <v/>
      </c>
      <c r="AD482" s="100" t="str">
        <f t="shared" si="103"/>
        <v/>
      </c>
      <c r="AE482" s="100" t="str">
        <f t="shared" si="104"/>
        <v/>
      </c>
      <c r="BN482" s="73" t="str">
        <f t="shared" si="105"/>
        <v/>
      </c>
      <c r="BO482" s="73" t="str">
        <f t="shared" si="106"/>
        <v/>
      </c>
      <c r="BP482" s="73" t="str">
        <f t="shared" si="107"/>
        <v/>
      </c>
      <c r="BQ482" s="73" t="str">
        <f t="shared" si="108"/>
        <v/>
      </c>
      <c r="BT482" s="73" t="str">
        <f t="shared" si="109"/>
        <v/>
      </c>
      <c r="CX482" s="42" t="str">
        <f t="shared" si="112"/>
        <v/>
      </c>
    </row>
    <row r="483" spans="1:102" ht="20.100000000000001" customHeight="1" x14ac:dyDescent="0.3">
      <c r="A483" s="90">
        <f>ROW()</f>
        <v>483</v>
      </c>
      <c r="B483" s="139" t="str">
        <f t="shared" si="110"/>
        <v/>
      </c>
      <c r="C483" s="139" t="str">
        <f t="shared" si="99"/>
        <v/>
      </c>
      <c r="D483" s="139" t="str">
        <f>IF(C483="","",COUNTIFS(C$11:C483,"&gt;0"))</f>
        <v/>
      </c>
      <c r="E483" s="57"/>
      <c r="F483" s="58"/>
      <c r="G483" s="58"/>
      <c r="H483" s="57"/>
      <c r="I483" s="180"/>
      <c r="J483" s="68"/>
      <c r="K483" s="277"/>
      <c r="L483" s="275">
        <v>0</v>
      </c>
      <c r="M483" s="183" t="str">
        <f>IFERROR(VLOOKUP(J483,Lists!J$4:K$723,2,FALSE),"")</f>
        <v/>
      </c>
      <c r="N483" s="70" t="str">
        <f>IFERROR(VLOOKUP(J483,Lists!J$4:L$723,3,FALSE),"")</f>
        <v/>
      </c>
      <c r="O483" s="71" t="str">
        <f t="shared" si="111"/>
        <v/>
      </c>
      <c r="P483" s="66"/>
      <c r="Q483" s="181"/>
      <c r="R483" s="94"/>
      <c r="S483" s="102"/>
      <c r="T483" s="103"/>
      <c r="U483" s="94"/>
      <c r="V483" s="104"/>
      <c r="W483" s="114"/>
      <c r="X483" s="85" t="str">
        <f>IFERROR(VLOOKUP(I483,Lists!A$4:B$11,2,FALSE),"")</f>
        <v/>
      </c>
      <c r="Y483" s="85" t="str">
        <f>IFERROR(VLOOKUP(#REF!,Lists!A$12:B$45,2,FALSE),"")</f>
        <v/>
      </c>
      <c r="Z483" s="90" t="str">
        <f t="shared" si="100"/>
        <v/>
      </c>
      <c r="AA483" s="100" t="str">
        <f t="shared" si="101"/>
        <v/>
      </c>
      <c r="AB483" s="100" t="str">
        <f>IF(L483&lt;&gt;0,IF(R483="Yes",IF(#REF!="","P",""),""),"")</f>
        <v/>
      </c>
      <c r="AC483" s="100" t="str">
        <f t="shared" si="102"/>
        <v/>
      </c>
      <c r="AD483" s="100" t="str">
        <f t="shared" si="103"/>
        <v/>
      </c>
      <c r="AE483" s="100" t="str">
        <f t="shared" si="104"/>
        <v/>
      </c>
      <c r="BN483" s="73" t="str">
        <f t="shared" si="105"/>
        <v/>
      </c>
      <c r="BO483" s="73" t="str">
        <f t="shared" si="106"/>
        <v/>
      </c>
      <c r="BP483" s="73" t="str">
        <f t="shared" si="107"/>
        <v/>
      </c>
      <c r="BQ483" s="73" t="str">
        <f t="shared" si="108"/>
        <v/>
      </c>
      <c r="BT483" s="73" t="str">
        <f t="shared" si="109"/>
        <v/>
      </c>
      <c r="CX483" s="42" t="str">
        <f t="shared" si="112"/>
        <v/>
      </c>
    </row>
    <row r="484" spans="1:102" ht="20.100000000000001" customHeight="1" x14ac:dyDescent="0.3">
      <c r="A484" s="90">
        <f>ROW()</f>
        <v>484</v>
      </c>
      <c r="B484" s="139" t="str">
        <f t="shared" si="110"/>
        <v/>
      </c>
      <c r="C484" s="139" t="str">
        <f t="shared" si="99"/>
        <v/>
      </c>
      <c r="D484" s="139" t="str">
        <f>IF(C484="","",COUNTIFS(C$11:C484,"&gt;0"))</f>
        <v/>
      </c>
      <c r="E484" s="57"/>
      <c r="F484" s="58"/>
      <c r="G484" s="58"/>
      <c r="H484" s="57"/>
      <c r="I484" s="180"/>
      <c r="J484" s="68"/>
      <c r="K484" s="277"/>
      <c r="L484" s="275">
        <v>0</v>
      </c>
      <c r="M484" s="183" t="str">
        <f>IFERROR(VLOOKUP(J484,Lists!J$4:K$723,2,FALSE),"")</f>
        <v/>
      </c>
      <c r="N484" s="70" t="str">
        <f>IFERROR(VLOOKUP(J484,Lists!J$4:L$723,3,FALSE),"")</f>
        <v/>
      </c>
      <c r="O484" s="71" t="str">
        <f t="shared" si="111"/>
        <v/>
      </c>
      <c r="P484" s="66"/>
      <c r="Q484" s="181"/>
      <c r="R484" s="94"/>
      <c r="S484" s="102"/>
      <c r="T484" s="103"/>
      <c r="U484" s="94"/>
      <c r="V484" s="104"/>
      <c r="W484" s="114"/>
      <c r="X484" s="85" t="str">
        <f>IFERROR(VLOOKUP(I484,Lists!A$4:B$11,2,FALSE),"")</f>
        <v/>
      </c>
      <c r="Y484" s="85" t="str">
        <f>IFERROR(VLOOKUP(#REF!,Lists!A$12:B$45,2,FALSE),"")</f>
        <v/>
      </c>
      <c r="Z484" s="90" t="str">
        <f t="shared" si="100"/>
        <v/>
      </c>
      <c r="AA484" s="100" t="str">
        <f t="shared" si="101"/>
        <v/>
      </c>
      <c r="AB484" s="100" t="str">
        <f>IF(L484&lt;&gt;0,IF(R484="Yes",IF(#REF!="","P",""),""),"")</f>
        <v/>
      </c>
      <c r="AC484" s="100" t="str">
        <f t="shared" si="102"/>
        <v/>
      </c>
      <c r="AD484" s="100" t="str">
        <f t="shared" si="103"/>
        <v/>
      </c>
      <c r="AE484" s="100" t="str">
        <f t="shared" si="104"/>
        <v/>
      </c>
      <c r="BN484" s="73" t="str">
        <f t="shared" si="105"/>
        <v/>
      </c>
      <c r="BO484" s="73" t="str">
        <f t="shared" si="106"/>
        <v/>
      </c>
      <c r="BP484" s="73" t="str">
        <f t="shared" si="107"/>
        <v/>
      </c>
      <c r="BQ484" s="73" t="str">
        <f t="shared" si="108"/>
        <v/>
      </c>
      <c r="BT484" s="73" t="str">
        <f t="shared" si="109"/>
        <v/>
      </c>
      <c r="CX484" s="42" t="str">
        <f t="shared" si="112"/>
        <v/>
      </c>
    </row>
    <row r="485" spans="1:102" ht="20.100000000000001" customHeight="1" x14ac:dyDescent="0.3">
      <c r="A485" s="90">
        <f>ROW()</f>
        <v>485</v>
      </c>
      <c r="B485" s="139" t="str">
        <f t="shared" si="110"/>
        <v/>
      </c>
      <c r="C485" s="139" t="str">
        <f t="shared" si="99"/>
        <v/>
      </c>
      <c r="D485" s="139" t="str">
        <f>IF(C485="","",COUNTIFS(C$11:C485,"&gt;0"))</f>
        <v/>
      </c>
      <c r="E485" s="57"/>
      <c r="F485" s="58"/>
      <c r="G485" s="58"/>
      <c r="H485" s="57"/>
      <c r="I485" s="180"/>
      <c r="J485" s="68"/>
      <c r="K485" s="277"/>
      <c r="L485" s="275">
        <v>0</v>
      </c>
      <c r="M485" s="183" t="str">
        <f>IFERROR(VLOOKUP(J485,Lists!J$4:K$723,2,FALSE),"")</f>
        <v/>
      </c>
      <c r="N485" s="70" t="str">
        <f>IFERROR(VLOOKUP(J485,Lists!J$4:L$723,3,FALSE),"")</f>
        <v/>
      </c>
      <c r="O485" s="71" t="str">
        <f t="shared" si="111"/>
        <v/>
      </c>
      <c r="P485" s="66"/>
      <c r="Q485" s="181"/>
      <c r="R485" s="94"/>
      <c r="S485" s="102"/>
      <c r="T485" s="103"/>
      <c r="U485" s="94"/>
      <c r="V485" s="104"/>
      <c r="W485" s="114"/>
      <c r="X485" s="85" t="str">
        <f>IFERROR(VLOOKUP(I485,Lists!A$4:B$11,2,FALSE),"")</f>
        <v/>
      </c>
      <c r="Y485" s="85" t="str">
        <f>IFERROR(VLOOKUP(#REF!,Lists!A$12:B$45,2,FALSE),"")</f>
        <v/>
      </c>
      <c r="Z485" s="90" t="str">
        <f t="shared" si="100"/>
        <v/>
      </c>
      <c r="AA485" s="100" t="str">
        <f t="shared" si="101"/>
        <v/>
      </c>
      <c r="AB485" s="100" t="str">
        <f>IF(L485&lt;&gt;0,IF(R485="Yes",IF(#REF!="","P",""),""),"")</f>
        <v/>
      </c>
      <c r="AC485" s="100" t="str">
        <f t="shared" si="102"/>
        <v/>
      </c>
      <c r="AD485" s="100" t="str">
        <f t="shared" si="103"/>
        <v/>
      </c>
      <c r="AE485" s="100" t="str">
        <f t="shared" si="104"/>
        <v/>
      </c>
      <c r="BN485" s="73" t="str">
        <f t="shared" si="105"/>
        <v/>
      </c>
      <c r="BO485" s="73" t="str">
        <f t="shared" si="106"/>
        <v/>
      </c>
      <c r="BP485" s="73" t="str">
        <f t="shared" si="107"/>
        <v/>
      </c>
      <c r="BQ485" s="73" t="str">
        <f t="shared" si="108"/>
        <v/>
      </c>
      <c r="BT485" s="73" t="str">
        <f t="shared" si="109"/>
        <v/>
      </c>
      <c r="CX485" s="42" t="str">
        <f t="shared" si="112"/>
        <v/>
      </c>
    </row>
    <row r="486" spans="1:102" ht="20.100000000000001" customHeight="1" x14ac:dyDescent="0.3">
      <c r="A486" s="90">
        <f>ROW()</f>
        <v>486</v>
      </c>
      <c r="B486" s="139" t="str">
        <f t="shared" si="110"/>
        <v/>
      </c>
      <c r="C486" s="139" t="str">
        <f t="shared" si="99"/>
        <v/>
      </c>
      <c r="D486" s="139" t="str">
        <f>IF(C486="","",COUNTIFS(C$11:C486,"&gt;0"))</f>
        <v/>
      </c>
      <c r="E486" s="57"/>
      <c r="F486" s="58"/>
      <c r="G486" s="58"/>
      <c r="H486" s="57"/>
      <c r="I486" s="180"/>
      <c r="J486" s="68"/>
      <c r="K486" s="277"/>
      <c r="L486" s="275">
        <v>0</v>
      </c>
      <c r="M486" s="183" t="str">
        <f>IFERROR(VLOOKUP(J486,Lists!J$4:K$723,2,FALSE),"")</f>
        <v/>
      </c>
      <c r="N486" s="70" t="str">
        <f>IFERROR(VLOOKUP(J486,Lists!J$4:L$723,3,FALSE),"")</f>
        <v/>
      </c>
      <c r="O486" s="71" t="str">
        <f t="shared" si="111"/>
        <v/>
      </c>
      <c r="P486" s="66"/>
      <c r="Q486" s="181"/>
      <c r="R486" s="94"/>
      <c r="S486" s="102"/>
      <c r="T486" s="103"/>
      <c r="U486" s="94"/>
      <c r="V486" s="104"/>
      <c r="W486" s="114"/>
      <c r="X486" s="85" t="str">
        <f>IFERROR(VLOOKUP(I486,Lists!A$4:B$11,2,FALSE),"")</f>
        <v/>
      </c>
      <c r="Y486" s="85" t="str">
        <f>IFERROR(VLOOKUP(#REF!,Lists!A$12:B$45,2,FALSE),"")</f>
        <v/>
      </c>
      <c r="Z486" s="90" t="str">
        <f t="shared" si="100"/>
        <v/>
      </c>
      <c r="AA486" s="100" t="str">
        <f t="shared" si="101"/>
        <v/>
      </c>
      <c r="AB486" s="100" t="str">
        <f>IF(L486&lt;&gt;0,IF(R486="Yes",IF(#REF!="","P",""),""),"")</f>
        <v/>
      </c>
      <c r="AC486" s="100" t="str">
        <f t="shared" si="102"/>
        <v/>
      </c>
      <c r="AD486" s="100" t="str">
        <f t="shared" si="103"/>
        <v/>
      </c>
      <c r="AE486" s="100" t="str">
        <f t="shared" si="104"/>
        <v/>
      </c>
      <c r="BN486" s="73" t="str">
        <f t="shared" si="105"/>
        <v/>
      </c>
      <c r="BO486" s="73" t="str">
        <f t="shared" si="106"/>
        <v/>
      </c>
      <c r="BP486" s="73" t="str">
        <f t="shared" si="107"/>
        <v/>
      </c>
      <c r="BQ486" s="73" t="str">
        <f t="shared" si="108"/>
        <v/>
      </c>
      <c r="BT486" s="73" t="str">
        <f t="shared" si="109"/>
        <v/>
      </c>
      <c r="CX486" s="42" t="str">
        <f t="shared" si="112"/>
        <v/>
      </c>
    </row>
    <row r="487" spans="1:102" ht="20.100000000000001" customHeight="1" x14ac:dyDescent="0.3">
      <c r="A487" s="90">
        <f>ROW()</f>
        <v>487</v>
      </c>
      <c r="B487" s="139" t="str">
        <f t="shared" si="110"/>
        <v/>
      </c>
      <c r="C487" s="139" t="str">
        <f t="shared" si="99"/>
        <v/>
      </c>
      <c r="D487" s="139" t="str">
        <f>IF(C487="","",COUNTIFS(C$11:C487,"&gt;0"))</f>
        <v/>
      </c>
      <c r="E487" s="57"/>
      <c r="F487" s="58"/>
      <c r="G487" s="58"/>
      <c r="H487" s="57"/>
      <c r="I487" s="180"/>
      <c r="J487" s="68"/>
      <c r="K487" s="277"/>
      <c r="L487" s="275">
        <v>0</v>
      </c>
      <c r="M487" s="183" t="str">
        <f>IFERROR(VLOOKUP(J487,Lists!J$4:K$723,2,FALSE),"")</f>
        <v/>
      </c>
      <c r="N487" s="70" t="str">
        <f>IFERROR(VLOOKUP(J487,Lists!J$4:L$723,3,FALSE),"")</f>
        <v/>
      </c>
      <c r="O487" s="71" t="str">
        <f t="shared" si="111"/>
        <v/>
      </c>
      <c r="P487" s="66"/>
      <c r="Q487" s="181"/>
      <c r="R487" s="94"/>
      <c r="S487" s="102"/>
      <c r="T487" s="103"/>
      <c r="U487" s="94"/>
      <c r="V487" s="104"/>
      <c r="W487" s="114"/>
      <c r="X487" s="85" t="str">
        <f>IFERROR(VLOOKUP(I487,Lists!A$4:B$11,2,FALSE),"")</f>
        <v/>
      </c>
      <c r="Y487" s="85" t="str">
        <f>IFERROR(VLOOKUP(#REF!,Lists!A$12:B$45,2,FALSE),"")</f>
        <v/>
      </c>
      <c r="Z487" s="90" t="str">
        <f t="shared" si="100"/>
        <v/>
      </c>
      <c r="AA487" s="100" t="str">
        <f t="shared" si="101"/>
        <v/>
      </c>
      <c r="AB487" s="100" t="str">
        <f>IF(L487&lt;&gt;0,IF(R487="Yes",IF(#REF!="","P",""),""),"")</f>
        <v/>
      </c>
      <c r="AC487" s="100" t="str">
        <f t="shared" si="102"/>
        <v/>
      </c>
      <c r="AD487" s="100" t="str">
        <f t="shared" si="103"/>
        <v/>
      </c>
      <c r="AE487" s="100" t="str">
        <f t="shared" si="104"/>
        <v/>
      </c>
      <c r="BN487" s="73" t="str">
        <f t="shared" si="105"/>
        <v/>
      </c>
      <c r="BO487" s="73" t="str">
        <f t="shared" si="106"/>
        <v/>
      </c>
      <c r="BP487" s="73" t="str">
        <f t="shared" si="107"/>
        <v/>
      </c>
      <c r="BQ487" s="73" t="str">
        <f t="shared" si="108"/>
        <v/>
      </c>
      <c r="BT487" s="73" t="str">
        <f t="shared" si="109"/>
        <v/>
      </c>
      <c r="CX487" s="42" t="str">
        <f t="shared" si="112"/>
        <v/>
      </c>
    </row>
    <row r="488" spans="1:102" ht="20.100000000000001" customHeight="1" x14ac:dyDescent="0.3">
      <c r="A488" s="90">
        <f>ROW()</f>
        <v>488</v>
      </c>
      <c r="B488" s="139" t="str">
        <f t="shared" si="110"/>
        <v/>
      </c>
      <c r="C488" s="139" t="str">
        <f t="shared" si="99"/>
        <v/>
      </c>
      <c r="D488" s="139" t="str">
        <f>IF(C488="","",COUNTIFS(C$11:C488,"&gt;0"))</f>
        <v/>
      </c>
      <c r="E488" s="57"/>
      <c r="F488" s="58"/>
      <c r="G488" s="58"/>
      <c r="H488" s="57"/>
      <c r="I488" s="180"/>
      <c r="J488" s="68"/>
      <c r="K488" s="277"/>
      <c r="L488" s="275">
        <v>0</v>
      </c>
      <c r="M488" s="183" t="str">
        <f>IFERROR(VLOOKUP(J488,Lists!J$4:K$723,2,FALSE),"")</f>
        <v/>
      </c>
      <c r="N488" s="70" t="str">
        <f>IFERROR(VLOOKUP(J488,Lists!J$4:L$723,3,FALSE),"")</f>
        <v/>
      </c>
      <c r="O488" s="71" t="str">
        <f t="shared" si="111"/>
        <v/>
      </c>
      <c r="P488" s="66"/>
      <c r="Q488" s="181"/>
      <c r="R488" s="94"/>
      <c r="S488" s="102"/>
      <c r="T488" s="103"/>
      <c r="U488" s="94"/>
      <c r="V488" s="104"/>
      <c r="W488" s="114"/>
      <c r="X488" s="85" t="str">
        <f>IFERROR(VLOOKUP(I488,Lists!A$4:B$11,2,FALSE),"")</f>
        <v/>
      </c>
      <c r="Y488" s="85" t="str">
        <f>IFERROR(VLOOKUP(#REF!,Lists!A$12:B$45,2,FALSE),"")</f>
        <v/>
      </c>
      <c r="Z488" s="90" t="str">
        <f t="shared" si="100"/>
        <v/>
      </c>
      <c r="AA488" s="100" t="str">
        <f t="shared" si="101"/>
        <v/>
      </c>
      <c r="AB488" s="100" t="str">
        <f>IF(L488&lt;&gt;0,IF(R488="Yes",IF(#REF!="","P",""),""),"")</f>
        <v/>
      </c>
      <c r="AC488" s="100" t="str">
        <f t="shared" si="102"/>
        <v/>
      </c>
      <c r="AD488" s="100" t="str">
        <f t="shared" si="103"/>
        <v/>
      </c>
      <c r="AE488" s="100" t="str">
        <f t="shared" si="104"/>
        <v/>
      </c>
      <c r="BN488" s="73" t="str">
        <f t="shared" si="105"/>
        <v/>
      </c>
      <c r="BO488" s="73" t="str">
        <f t="shared" si="106"/>
        <v/>
      </c>
      <c r="BP488" s="73" t="str">
        <f t="shared" si="107"/>
        <v/>
      </c>
      <c r="BQ488" s="73" t="str">
        <f t="shared" si="108"/>
        <v/>
      </c>
      <c r="BT488" s="73" t="str">
        <f t="shared" si="109"/>
        <v/>
      </c>
      <c r="CX488" s="42" t="str">
        <f t="shared" si="112"/>
        <v/>
      </c>
    </row>
    <row r="489" spans="1:102" ht="20.100000000000001" customHeight="1" x14ac:dyDescent="0.3">
      <c r="A489" s="90">
        <f>ROW()</f>
        <v>489</v>
      </c>
      <c r="B489" s="139" t="str">
        <f t="shared" si="110"/>
        <v/>
      </c>
      <c r="C489" s="139" t="str">
        <f t="shared" si="99"/>
        <v/>
      </c>
      <c r="D489" s="139" t="str">
        <f>IF(C489="","",COUNTIFS(C$11:C489,"&gt;0"))</f>
        <v/>
      </c>
      <c r="E489" s="57"/>
      <c r="F489" s="58"/>
      <c r="G489" s="58"/>
      <c r="H489" s="57"/>
      <c r="I489" s="180"/>
      <c r="J489" s="68"/>
      <c r="K489" s="277"/>
      <c r="L489" s="275">
        <v>0</v>
      </c>
      <c r="M489" s="183" t="str">
        <f>IFERROR(VLOOKUP(J489,Lists!J$4:K$723,2,FALSE),"")</f>
        <v/>
      </c>
      <c r="N489" s="70" t="str">
        <f>IFERROR(VLOOKUP(J489,Lists!J$4:L$723,3,FALSE),"")</f>
        <v/>
      </c>
      <c r="O489" s="71" t="str">
        <f t="shared" si="111"/>
        <v/>
      </c>
      <c r="P489" s="66"/>
      <c r="Q489" s="181"/>
      <c r="R489" s="94"/>
      <c r="S489" s="102"/>
      <c r="T489" s="103"/>
      <c r="U489" s="94"/>
      <c r="V489" s="104"/>
      <c r="W489" s="114"/>
      <c r="X489" s="85" t="str">
        <f>IFERROR(VLOOKUP(I489,Lists!A$4:B$11,2,FALSE),"")</f>
        <v/>
      </c>
      <c r="Y489" s="85" t="str">
        <f>IFERROR(VLOOKUP(#REF!,Lists!A$12:B$45,2,FALSE),"")</f>
        <v/>
      </c>
      <c r="Z489" s="90" t="str">
        <f t="shared" si="100"/>
        <v/>
      </c>
      <c r="AA489" s="100" t="str">
        <f t="shared" si="101"/>
        <v/>
      </c>
      <c r="AB489" s="100" t="str">
        <f>IF(L489&lt;&gt;0,IF(R489="Yes",IF(#REF!="","P",""),""),"")</f>
        <v/>
      </c>
      <c r="AC489" s="100" t="str">
        <f t="shared" si="102"/>
        <v/>
      </c>
      <c r="AD489" s="100" t="str">
        <f t="shared" si="103"/>
        <v/>
      </c>
      <c r="AE489" s="100" t="str">
        <f t="shared" si="104"/>
        <v/>
      </c>
      <c r="BN489" s="73" t="str">
        <f t="shared" si="105"/>
        <v/>
      </c>
      <c r="BO489" s="73" t="str">
        <f t="shared" si="106"/>
        <v/>
      </c>
      <c r="BP489" s="73" t="str">
        <f t="shared" si="107"/>
        <v/>
      </c>
      <c r="BQ489" s="73" t="str">
        <f t="shared" si="108"/>
        <v/>
      </c>
      <c r="BT489" s="73" t="str">
        <f t="shared" si="109"/>
        <v/>
      </c>
      <c r="CX489" s="42" t="str">
        <f t="shared" si="112"/>
        <v/>
      </c>
    </row>
    <row r="490" spans="1:102" ht="20.100000000000001" customHeight="1" x14ac:dyDescent="0.3">
      <c r="A490" s="90">
        <f>ROW()</f>
        <v>490</v>
      </c>
      <c r="B490" s="139" t="str">
        <f t="shared" si="110"/>
        <v/>
      </c>
      <c r="C490" s="139" t="str">
        <f t="shared" si="99"/>
        <v/>
      </c>
      <c r="D490" s="139" t="str">
        <f>IF(C490="","",COUNTIFS(C$11:C490,"&gt;0"))</f>
        <v/>
      </c>
      <c r="E490" s="57"/>
      <c r="F490" s="58"/>
      <c r="G490" s="58"/>
      <c r="H490" s="57"/>
      <c r="I490" s="180"/>
      <c r="J490" s="68"/>
      <c r="K490" s="277"/>
      <c r="L490" s="275">
        <v>0</v>
      </c>
      <c r="M490" s="183" t="str">
        <f>IFERROR(VLOOKUP(J490,Lists!J$4:K$723,2,FALSE),"")</f>
        <v/>
      </c>
      <c r="N490" s="70" t="str">
        <f>IFERROR(VLOOKUP(J490,Lists!J$4:L$723,3,FALSE),"")</f>
        <v/>
      </c>
      <c r="O490" s="71" t="str">
        <f t="shared" si="111"/>
        <v/>
      </c>
      <c r="P490" s="66"/>
      <c r="Q490" s="181"/>
      <c r="R490" s="94"/>
      <c r="S490" s="102"/>
      <c r="T490" s="103"/>
      <c r="U490" s="94"/>
      <c r="V490" s="104"/>
      <c r="W490" s="114"/>
      <c r="X490" s="85" t="str">
        <f>IFERROR(VLOOKUP(I490,Lists!A$4:B$11,2,FALSE),"")</f>
        <v/>
      </c>
      <c r="Y490" s="85" t="str">
        <f>IFERROR(VLOOKUP(#REF!,Lists!A$12:B$45,2,FALSE),"")</f>
        <v/>
      </c>
      <c r="Z490" s="90" t="str">
        <f t="shared" si="100"/>
        <v/>
      </c>
      <c r="AA490" s="100" t="str">
        <f t="shared" si="101"/>
        <v/>
      </c>
      <c r="AB490" s="100" t="str">
        <f>IF(L490&lt;&gt;0,IF(R490="Yes",IF(#REF!="","P",""),""),"")</f>
        <v/>
      </c>
      <c r="AC490" s="100" t="str">
        <f t="shared" si="102"/>
        <v/>
      </c>
      <c r="AD490" s="100" t="str">
        <f t="shared" si="103"/>
        <v/>
      </c>
      <c r="AE490" s="100" t="str">
        <f t="shared" si="104"/>
        <v/>
      </c>
      <c r="BN490" s="73" t="str">
        <f t="shared" si="105"/>
        <v/>
      </c>
      <c r="BO490" s="73" t="str">
        <f t="shared" si="106"/>
        <v/>
      </c>
      <c r="BP490" s="73" t="str">
        <f t="shared" si="107"/>
        <v/>
      </c>
      <c r="BQ490" s="73" t="str">
        <f t="shared" si="108"/>
        <v/>
      </c>
      <c r="BT490" s="73" t="str">
        <f t="shared" si="109"/>
        <v/>
      </c>
      <c r="CX490" s="42" t="str">
        <f t="shared" si="112"/>
        <v/>
      </c>
    </row>
    <row r="491" spans="1:102" ht="20.100000000000001" customHeight="1" x14ac:dyDescent="0.3">
      <c r="A491" s="90">
        <f>ROW()</f>
        <v>491</v>
      </c>
      <c r="B491" s="139" t="str">
        <f t="shared" si="110"/>
        <v/>
      </c>
      <c r="C491" s="139" t="str">
        <f t="shared" si="99"/>
        <v/>
      </c>
      <c r="D491" s="139" t="str">
        <f>IF(C491="","",COUNTIFS(C$11:C491,"&gt;0"))</f>
        <v/>
      </c>
      <c r="E491" s="57"/>
      <c r="F491" s="58"/>
      <c r="G491" s="58"/>
      <c r="H491" s="57"/>
      <c r="I491" s="180"/>
      <c r="J491" s="68"/>
      <c r="K491" s="277"/>
      <c r="L491" s="275">
        <v>0</v>
      </c>
      <c r="M491" s="183" t="str">
        <f>IFERROR(VLOOKUP(J491,Lists!J$4:K$723,2,FALSE),"")</f>
        <v/>
      </c>
      <c r="N491" s="70" t="str">
        <f>IFERROR(VLOOKUP(J491,Lists!J$4:L$723,3,FALSE),"")</f>
        <v/>
      </c>
      <c r="O491" s="71" t="str">
        <f t="shared" si="111"/>
        <v/>
      </c>
      <c r="P491" s="66"/>
      <c r="Q491" s="181"/>
      <c r="R491" s="94"/>
      <c r="S491" s="102"/>
      <c r="T491" s="103"/>
      <c r="U491" s="94"/>
      <c r="V491" s="104"/>
      <c r="W491" s="114"/>
      <c r="X491" s="85" t="str">
        <f>IFERROR(VLOOKUP(I491,Lists!A$4:B$11,2,FALSE),"")</f>
        <v/>
      </c>
      <c r="Y491" s="85" t="str">
        <f>IFERROR(VLOOKUP(#REF!,Lists!A$12:B$45,2,FALSE),"")</f>
        <v/>
      </c>
      <c r="Z491" s="90" t="str">
        <f t="shared" si="100"/>
        <v/>
      </c>
      <c r="AA491" s="100" t="str">
        <f t="shared" si="101"/>
        <v/>
      </c>
      <c r="AB491" s="100" t="str">
        <f>IF(L491&lt;&gt;0,IF(R491="Yes",IF(#REF!="","P",""),""),"")</f>
        <v/>
      </c>
      <c r="AC491" s="100" t="str">
        <f t="shared" si="102"/>
        <v/>
      </c>
      <c r="AD491" s="100" t="str">
        <f t="shared" si="103"/>
        <v/>
      </c>
      <c r="AE491" s="100" t="str">
        <f t="shared" si="104"/>
        <v/>
      </c>
      <c r="BN491" s="73" t="str">
        <f t="shared" si="105"/>
        <v/>
      </c>
      <c r="BO491" s="73" t="str">
        <f t="shared" si="106"/>
        <v/>
      </c>
      <c r="BP491" s="73" t="str">
        <f t="shared" si="107"/>
        <v/>
      </c>
      <c r="BQ491" s="73" t="str">
        <f t="shared" si="108"/>
        <v/>
      </c>
      <c r="BT491" s="73" t="str">
        <f t="shared" si="109"/>
        <v/>
      </c>
      <c r="CX491" s="42" t="str">
        <f t="shared" si="112"/>
        <v/>
      </c>
    </row>
    <row r="492" spans="1:102" ht="20.100000000000001" customHeight="1" x14ac:dyDescent="0.3">
      <c r="A492" s="90">
        <f>ROW()</f>
        <v>492</v>
      </c>
      <c r="B492" s="139" t="str">
        <f t="shared" si="110"/>
        <v/>
      </c>
      <c r="C492" s="139" t="str">
        <f t="shared" si="99"/>
        <v/>
      </c>
      <c r="D492" s="139" t="str">
        <f>IF(C492="","",COUNTIFS(C$11:C492,"&gt;0"))</f>
        <v/>
      </c>
      <c r="E492" s="57"/>
      <c r="F492" s="58"/>
      <c r="G492" s="58"/>
      <c r="H492" s="57"/>
      <c r="I492" s="180"/>
      <c r="J492" s="68"/>
      <c r="K492" s="277"/>
      <c r="L492" s="275">
        <v>0</v>
      </c>
      <c r="M492" s="183" t="str">
        <f>IFERROR(VLOOKUP(J492,Lists!J$4:K$723,2,FALSE),"")</f>
        <v/>
      </c>
      <c r="N492" s="70" t="str">
        <f>IFERROR(VLOOKUP(J492,Lists!J$4:L$723,3,FALSE),"")</f>
        <v/>
      </c>
      <c r="O492" s="71" t="str">
        <f t="shared" si="111"/>
        <v/>
      </c>
      <c r="P492" s="66"/>
      <c r="Q492" s="181"/>
      <c r="R492" s="94"/>
      <c r="S492" s="102"/>
      <c r="T492" s="103"/>
      <c r="U492" s="94"/>
      <c r="V492" s="104"/>
      <c r="W492" s="114"/>
      <c r="X492" s="85" t="str">
        <f>IFERROR(VLOOKUP(I492,Lists!A$4:B$11,2,FALSE),"")</f>
        <v/>
      </c>
      <c r="Y492" s="85" t="str">
        <f>IFERROR(VLOOKUP(#REF!,Lists!A$12:B$45,2,FALSE),"")</f>
        <v/>
      </c>
      <c r="Z492" s="90" t="str">
        <f t="shared" si="100"/>
        <v/>
      </c>
      <c r="AA492" s="100" t="str">
        <f t="shared" si="101"/>
        <v/>
      </c>
      <c r="AB492" s="100" t="str">
        <f>IF(L492&lt;&gt;0,IF(R492="Yes",IF(#REF!="","P",""),""),"")</f>
        <v/>
      </c>
      <c r="AC492" s="100" t="str">
        <f t="shared" si="102"/>
        <v/>
      </c>
      <c r="AD492" s="100" t="str">
        <f t="shared" si="103"/>
        <v/>
      </c>
      <c r="AE492" s="100" t="str">
        <f t="shared" si="104"/>
        <v/>
      </c>
      <c r="BN492" s="73" t="str">
        <f t="shared" si="105"/>
        <v/>
      </c>
      <c r="BO492" s="73" t="str">
        <f t="shared" si="106"/>
        <v/>
      </c>
      <c r="BP492" s="73" t="str">
        <f t="shared" si="107"/>
        <v/>
      </c>
      <c r="BQ492" s="73" t="str">
        <f t="shared" si="108"/>
        <v/>
      </c>
      <c r="BT492" s="73" t="str">
        <f t="shared" si="109"/>
        <v/>
      </c>
      <c r="CX492" s="42" t="str">
        <f t="shared" si="112"/>
        <v/>
      </c>
    </row>
    <row r="493" spans="1:102" ht="20.100000000000001" customHeight="1" x14ac:dyDescent="0.3">
      <c r="A493" s="90">
        <f>ROW()</f>
        <v>493</v>
      </c>
      <c r="B493" s="139" t="str">
        <f t="shared" si="110"/>
        <v/>
      </c>
      <c r="C493" s="139" t="str">
        <f t="shared" si="99"/>
        <v/>
      </c>
      <c r="D493" s="139" t="str">
        <f>IF(C493="","",COUNTIFS(C$11:C493,"&gt;0"))</f>
        <v/>
      </c>
      <c r="E493" s="57"/>
      <c r="F493" s="58"/>
      <c r="G493" s="58"/>
      <c r="H493" s="57"/>
      <c r="I493" s="180"/>
      <c r="J493" s="68"/>
      <c r="K493" s="277"/>
      <c r="L493" s="275">
        <v>0</v>
      </c>
      <c r="M493" s="183" t="str">
        <f>IFERROR(VLOOKUP(J493,Lists!J$4:K$723,2,FALSE),"")</f>
        <v/>
      </c>
      <c r="N493" s="70" t="str">
        <f>IFERROR(VLOOKUP(J493,Lists!J$4:L$723,3,FALSE),"")</f>
        <v/>
      </c>
      <c r="O493" s="71" t="str">
        <f t="shared" si="111"/>
        <v/>
      </c>
      <c r="P493" s="66"/>
      <c r="Q493" s="181"/>
      <c r="R493" s="94"/>
      <c r="S493" s="102"/>
      <c r="T493" s="103"/>
      <c r="U493" s="94"/>
      <c r="V493" s="104"/>
      <c r="W493" s="114"/>
      <c r="X493" s="85" t="str">
        <f>IFERROR(VLOOKUP(I493,Lists!A$4:B$11,2,FALSE),"")</f>
        <v/>
      </c>
      <c r="Y493" s="85" t="str">
        <f>IFERROR(VLOOKUP(#REF!,Lists!A$12:B$45,2,FALSE),"")</f>
        <v/>
      </c>
      <c r="Z493" s="90" t="str">
        <f t="shared" si="100"/>
        <v/>
      </c>
      <c r="AA493" s="100" t="str">
        <f t="shared" si="101"/>
        <v/>
      </c>
      <c r="AB493" s="100" t="str">
        <f>IF(L493&lt;&gt;0,IF(R493="Yes",IF(#REF!="","P",""),""),"")</f>
        <v/>
      </c>
      <c r="AC493" s="100" t="str">
        <f t="shared" si="102"/>
        <v/>
      </c>
      <c r="AD493" s="100" t="str">
        <f t="shared" si="103"/>
        <v/>
      </c>
      <c r="AE493" s="100" t="str">
        <f t="shared" si="104"/>
        <v/>
      </c>
      <c r="BN493" s="73" t="str">
        <f t="shared" si="105"/>
        <v/>
      </c>
      <c r="BO493" s="73" t="str">
        <f t="shared" si="106"/>
        <v/>
      </c>
      <c r="BP493" s="73" t="str">
        <f t="shared" si="107"/>
        <v/>
      </c>
      <c r="BQ493" s="73" t="str">
        <f t="shared" si="108"/>
        <v/>
      </c>
      <c r="BT493" s="73" t="str">
        <f t="shared" si="109"/>
        <v/>
      </c>
      <c r="CX493" s="42" t="str">
        <f t="shared" si="112"/>
        <v/>
      </c>
    </row>
    <row r="494" spans="1:102" ht="20.100000000000001" customHeight="1" x14ac:dyDescent="0.3">
      <c r="A494" s="90">
        <f>ROW()</f>
        <v>494</v>
      </c>
      <c r="B494" s="139" t="str">
        <f t="shared" si="110"/>
        <v/>
      </c>
      <c r="C494" s="139" t="str">
        <f t="shared" si="99"/>
        <v/>
      </c>
      <c r="D494" s="139" t="str">
        <f>IF(C494="","",COUNTIFS(C$11:C494,"&gt;0"))</f>
        <v/>
      </c>
      <c r="E494" s="57"/>
      <c r="F494" s="58"/>
      <c r="G494" s="58"/>
      <c r="H494" s="57"/>
      <c r="I494" s="180"/>
      <c r="J494" s="68"/>
      <c r="K494" s="277"/>
      <c r="L494" s="275">
        <v>0</v>
      </c>
      <c r="M494" s="183" t="str">
        <f>IFERROR(VLOOKUP(J494,Lists!J$4:K$723,2,FALSE),"")</f>
        <v/>
      </c>
      <c r="N494" s="70" t="str">
        <f>IFERROR(VLOOKUP(J494,Lists!J$4:L$723,3,FALSE),"")</f>
        <v/>
      </c>
      <c r="O494" s="71" t="str">
        <f t="shared" si="111"/>
        <v/>
      </c>
      <c r="P494" s="66"/>
      <c r="Q494" s="181"/>
      <c r="R494" s="94"/>
      <c r="S494" s="102"/>
      <c r="T494" s="103"/>
      <c r="U494" s="94"/>
      <c r="V494" s="104"/>
      <c r="W494" s="114"/>
      <c r="X494" s="85" t="str">
        <f>IFERROR(VLOOKUP(I494,Lists!A$4:B$11,2,FALSE),"")</f>
        <v/>
      </c>
      <c r="Y494" s="85" t="str">
        <f>IFERROR(VLOOKUP(#REF!,Lists!A$12:B$45,2,FALSE),"")</f>
        <v/>
      </c>
      <c r="Z494" s="90" t="str">
        <f t="shared" si="100"/>
        <v/>
      </c>
      <c r="AA494" s="100" t="str">
        <f t="shared" si="101"/>
        <v/>
      </c>
      <c r="AB494" s="100" t="str">
        <f>IF(L494&lt;&gt;0,IF(R494="Yes",IF(#REF!="","P",""),""),"")</f>
        <v/>
      </c>
      <c r="AC494" s="100" t="str">
        <f t="shared" si="102"/>
        <v/>
      </c>
      <c r="AD494" s="100" t="str">
        <f t="shared" si="103"/>
        <v/>
      </c>
      <c r="AE494" s="100" t="str">
        <f t="shared" si="104"/>
        <v/>
      </c>
      <c r="BN494" s="73" t="str">
        <f t="shared" si="105"/>
        <v/>
      </c>
      <c r="BO494" s="73" t="str">
        <f t="shared" si="106"/>
        <v/>
      </c>
      <c r="BP494" s="73" t="str">
        <f t="shared" si="107"/>
        <v/>
      </c>
      <c r="BQ494" s="73" t="str">
        <f t="shared" si="108"/>
        <v/>
      </c>
      <c r="BT494" s="73" t="str">
        <f t="shared" si="109"/>
        <v/>
      </c>
      <c r="CX494" s="42" t="str">
        <f t="shared" si="112"/>
        <v/>
      </c>
    </row>
    <row r="495" spans="1:102" ht="20.100000000000001" customHeight="1" x14ac:dyDescent="0.3">
      <c r="A495" s="90">
        <f>ROW()</f>
        <v>495</v>
      </c>
      <c r="B495" s="139" t="str">
        <f t="shared" si="110"/>
        <v/>
      </c>
      <c r="C495" s="139" t="str">
        <f t="shared" si="99"/>
        <v/>
      </c>
      <c r="D495" s="139" t="str">
        <f>IF(C495="","",COUNTIFS(C$11:C495,"&gt;0"))</f>
        <v/>
      </c>
      <c r="E495" s="57"/>
      <c r="F495" s="58"/>
      <c r="G495" s="58"/>
      <c r="H495" s="57"/>
      <c r="I495" s="180"/>
      <c r="J495" s="68"/>
      <c r="K495" s="277"/>
      <c r="L495" s="275">
        <v>0</v>
      </c>
      <c r="M495" s="183" t="str">
        <f>IFERROR(VLOOKUP(J495,Lists!J$4:K$723,2,FALSE),"")</f>
        <v/>
      </c>
      <c r="N495" s="70" t="str">
        <f>IFERROR(VLOOKUP(J495,Lists!J$4:L$723,3,FALSE),"")</f>
        <v/>
      </c>
      <c r="O495" s="71" t="str">
        <f t="shared" si="111"/>
        <v/>
      </c>
      <c r="P495" s="66"/>
      <c r="Q495" s="181"/>
      <c r="R495" s="94"/>
      <c r="S495" s="102"/>
      <c r="T495" s="103"/>
      <c r="U495" s="94"/>
      <c r="V495" s="104"/>
      <c r="W495" s="114"/>
      <c r="X495" s="85" t="str">
        <f>IFERROR(VLOOKUP(I495,Lists!A$4:B$11,2,FALSE),"")</f>
        <v/>
      </c>
      <c r="Y495" s="85" t="str">
        <f>IFERROR(VLOOKUP(#REF!,Lists!A$12:B$45,2,FALSE),"")</f>
        <v/>
      </c>
      <c r="Z495" s="90" t="str">
        <f t="shared" si="100"/>
        <v/>
      </c>
      <c r="AA495" s="100" t="str">
        <f t="shared" si="101"/>
        <v/>
      </c>
      <c r="AB495" s="100" t="str">
        <f>IF(L495&lt;&gt;0,IF(R495="Yes",IF(#REF!="","P",""),""),"")</f>
        <v/>
      </c>
      <c r="AC495" s="100" t="str">
        <f t="shared" si="102"/>
        <v/>
      </c>
      <c r="AD495" s="100" t="str">
        <f t="shared" si="103"/>
        <v/>
      </c>
      <c r="AE495" s="100" t="str">
        <f t="shared" si="104"/>
        <v/>
      </c>
      <c r="BN495" s="73" t="str">
        <f t="shared" si="105"/>
        <v/>
      </c>
      <c r="BO495" s="73" t="str">
        <f t="shared" si="106"/>
        <v/>
      </c>
      <c r="BP495" s="73" t="str">
        <f t="shared" si="107"/>
        <v/>
      </c>
      <c r="BQ495" s="73" t="str">
        <f t="shared" si="108"/>
        <v/>
      </c>
      <c r="BT495" s="73" t="str">
        <f t="shared" si="109"/>
        <v/>
      </c>
      <c r="CX495" s="42" t="str">
        <f t="shared" si="112"/>
        <v/>
      </c>
    </row>
    <row r="496" spans="1:102" ht="20.100000000000001" customHeight="1" x14ac:dyDescent="0.3">
      <c r="A496" s="90">
        <f>ROW()</f>
        <v>496</v>
      </c>
      <c r="B496" s="139" t="str">
        <f t="shared" si="110"/>
        <v/>
      </c>
      <c r="C496" s="139" t="str">
        <f t="shared" si="99"/>
        <v/>
      </c>
      <c r="D496" s="139" t="str">
        <f>IF(C496="","",COUNTIFS(C$11:C496,"&gt;0"))</f>
        <v/>
      </c>
      <c r="E496" s="57"/>
      <c r="F496" s="58"/>
      <c r="G496" s="58"/>
      <c r="H496" s="57"/>
      <c r="I496" s="180"/>
      <c r="J496" s="68"/>
      <c r="K496" s="277"/>
      <c r="L496" s="275">
        <v>0</v>
      </c>
      <c r="M496" s="183" t="str">
        <f>IFERROR(VLOOKUP(J496,Lists!J$4:K$723,2,FALSE),"")</f>
        <v/>
      </c>
      <c r="N496" s="70" t="str">
        <f>IFERROR(VLOOKUP(J496,Lists!J$4:L$723,3,FALSE),"")</f>
        <v/>
      </c>
      <c r="O496" s="71" t="str">
        <f t="shared" si="111"/>
        <v/>
      </c>
      <c r="P496" s="66"/>
      <c r="Q496" s="181"/>
      <c r="R496" s="94"/>
      <c r="S496" s="102"/>
      <c r="T496" s="103"/>
      <c r="U496" s="94"/>
      <c r="V496" s="104"/>
      <c r="W496" s="114"/>
      <c r="X496" s="85" t="str">
        <f>IFERROR(VLOOKUP(I496,Lists!A$4:B$11,2,FALSE),"")</f>
        <v/>
      </c>
      <c r="Y496" s="85" t="str">
        <f>IFERROR(VLOOKUP(#REF!,Lists!A$12:B$45,2,FALSE),"")</f>
        <v/>
      </c>
      <c r="Z496" s="90" t="str">
        <f t="shared" si="100"/>
        <v/>
      </c>
      <c r="AA496" s="100" t="str">
        <f t="shared" si="101"/>
        <v/>
      </c>
      <c r="AB496" s="100" t="str">
        <f>IF(L496&lt;&gt;0,IF(R496="Yes",IF(#REF!="","P",""),""),"")</f>
        <v/>
      </c>
      <c r="AC496" s="100" t="str">
        <f t="shared" si="102"/>
        <v/>
      </c>
      <c r="AD496" s="100" t="str">
        <f t="shared" si="103"/>
        <v/>
      </c>
      <c r="AE496" s="100" t="str">
        <f t="shared" si="104"/>
        <v/>
      </c>
      <c r="BN496" s="73" t="str">
        <f t="shared" si="105"/>
        <v/>
      </c>
      <c r="BO496" s="73" t="str">
        <f t="shared" si="106"/>
        <v/>
      </c>
      <c r="BP496" s="73" t="str">
        <f t="shared" si="107"/>
        <v/>
      </c>
      <c r="BQ496" s="73" t="str">
        <f t="shared" si="108"/>
        <v/>
      </c>
      <c r="BT496" s="73" t="str">
        <f t="shared" si="109"/>
        <v/>
      </c>
      <c r="CX496" s="42" t="str">
        <f t="shared" si="112"/>
        <v/>
      </c>
    </row>
    <row r="497" spans="1:102" ht="20.100000000000001" customHeight="1" x14ac:dyDescent="0.3">
      <c r="A497" s="90">
        <f>ROW()</f>
        <v>497</v>
      </c>
      <c r="B497" s="139" t="str">
        <f t="shared" si="110"/>
        <v/>
      </c>
      <c r="C497" s="139" t="str">
        <f t="shared" si="99"/>
        <v/>
      </c>
      <c r="D497" s="139" t="str">
        <f>IF(C497="","",COUNTIFS(C$11:C497,"&gt;0"))</f>
        <v/>
      </c>
      <c r="E497" s="57"/>
      <c r="F497" s="58"/>
      <c r="G497" s="58"/>
      <c r="H497" s="57"/>
      <c r="I497" s="180"/>
      <c r="J497" s="68"/>
      <c r="K497" s="277"/>
      <c r="L497" s="275">
        <v>0</v>
      </c>
      <c r="M497" s="183" t="str">
        <f>IFERROR(VLOOKUP(J497,Lists!J$4:K$723,2,FALSE),"")</f>
        <v/>
      </c>
      <c r="N497" s="70" t="str">
        <f>IFERROR(VLOOKUP(J497,Lists!J$4:L$723,3,FALSE),"")</f>
        <v/>
      </c>
      <c r="O497" s="71" t="str">
        <f t="shared" si="111"/>
        <v/>
      </c>
      <c r="P497" s="66"/>
      <c r="Q497" s="181"/>
      <c r="R497" s="94"/>
      <c r="S497" s="102"/>
      <c r="T497" s="103"/>
      <c r="U497" s="94"/>
      <c r="V497" s="104"/>
      <c r="W497" s="114"/>
      <c r="X497" s="85" t="str">
        <f>IFERROR(VLOOKUP(I497,Lists!A$4:B$11,2,FALSE),"")</f>
        <v/>
      </c>
      <c r="Y497" s="85" t="str">
        <f>IFERROR(VLOOKUP(#REF!,Lists!A$12:B$45,2,FALSE),"")</f>
        <v/>
      </c>
      <c r="Z497" s="90" t="str">
        <f t="shared" si="100"/>
        <v/>
      </c>
      <c r="AA497" s="100" t="str">
        <f t="shared" si="101"/>
        <v/>
      </c>
      <c r="AB497" s="100" t="str">
        <f>IF(L497&lt;&gt;0,IF(R497="Yes",IF(#REF!="","P",""),""),"")</f>
        <v/>
      </c>
      <c r="AC497" s="100" t="str">
        <f t="shared" si="102"/>
        <v/>
      </c>
      <c r="AD497" s="100" t="str">
        <f t="shared" si="103"/>
        <v/>
      </c>
      <c r="AE497" s="100" t="str">
        <f t="shared" si="104"/>
        <v/>
      </c>
      <c r="BN497" s="73" t="str">
        <f t="shared" si="105"/>
        <v/>
      </c>
      <c r="BO497" s="73" t="str">
        <f t="shared" si="106"/>
        <v/>
      </c>
      <c r="BP497" s="73" t="str">
        <f t="shared" si="107"/>
        <v/>
      </c>
      <c r="BQ497" s="73" t="str">
        <f t="shared" si="108"/>
        <v/>
      </c>
      <c r="BT497" s="73" t="str">
        <f t="shared" si="109"/>
        <v/>
      </c>
      <c r="CX497" s="42" t="str">
        <f t="shared" si="112"/>
        <v/>
      </c>
    </row>
    <row r="498" spans="1:102" ht="20.100000000000001" customHeight="1" x14ac:dyDescent="0.3">
      <c r="A498" s="90">
        <f>ROW()</f>
        <v>498</v>
      </c>
      <c r="B498" s="139" t="str">
        <f t="shared" si="110"/>
        <v/>
      </c>
      <c r="C498" s="139" t="str">
        <f t="shared" si="99"/>
        <v/>
      </c>
      <c r="D498" s="139" t="str">
        <f>IF(C498="","",COUNTIFS(C$11:C498,"&gt;0"))</f>
        <v/>
      </c>
      <c r="E498" s="57"/>
      <c r="F498" s="58"/>
      <c r="G498" s="58"/>
      <c r="H498" s="57"/>
      <c r="I498" s="180"/>
      <c r="J498" s="68"/>
      <c r="K498" s="277"/>
      <c r="L498" s="275">
        <v>0</v>
      </c>
      <c r="M498" s="183" t="str">
        <f>IFERROR(VLOOKUP(J498,Lists!J$4:K$723,2,FALSE),"")</f>
        <v/>
      </c>
      <c r="N498" s="70" t="str">
        <f>IFERROR(VLOOKUP(J498,Lists!J$4:L$723,3,FALSE),"")</f>
        <v/>
      </c>
      <c r="O498" s="71" t="str">
        <f t="shared" si="111"/>
        <v/>
      </c>
      <c r="P498" s="66"/>
      <c r="Q498" s="181"/>
      <c r="R498" s="94"/>
      <c r="S498" s="102"/>
      <c r="T498" s="103"/>
      <c r="U498" s="94"/>
      <c r="V498" s="104"/>
      <c r="W498" s="114"/>
      <c r="X498" s="85" t="str">
        <f>IFERROR(VLOOKUP(I498,Lists!A$4:B$11,2,FALSE),"")</f>
        <v/>
      </c>
      <c r="Y498" s="85" t="str">
        <f>IFERROR(VLOOKUP(#REF!,Lists!A$12:B$45,2,FALSE),"")</f>
        <v/>
      </c>
      <c r="Z498" s="90" t="str">
        <f t="shared" si="100"/>
        <v/>
      </c>
      <c r="AA498" s="100" t="str">
        <f t="shared" si="101"/>
        <v/>
      </c>
      <c r="AB498" s="100" t="str">
        <f>IF(L498&lt;&gt;0,IF(R498="Yes",IF(#REF!="","P",""),""),"")</f>
        <v/>
      </c>
      <c r="AC498" s="100" t="str">
        <f t="shared" si="102"/>
        <v/>
      </c>
      <c r="AD498" s="100" t="str">
        <f t="shared" si="103"/>
        <v/>
      </c>
      <c r="AE498" s="100" t="str">
        <f t="shared" si="104"/>
        <v/>
      </c>
      <c r="BN498" s="73" t="str">
        <f t="shared" si="105"/>
        <v/>
      </c>
      <c r="BO498" s="73" t="str">
        <f t="shared" si="106"/>
        <v/>
      </c>
      <c r="BP498" s="73" t="str">
        <f t="shared" si="107"/>
        <v/>
      </c>
      <c r="BQ498" s="73" t="str">
        <f t="shared" si="108"/>
        <v/>
      </c>
      <c r="BT498" s="73" t="str">
        <f t="shared" si="109"/>
        <v/>
      </c>
      <c r="CX498" s="42" t="str">
        <f t="shared" si="112"/>
        <v/>
      </c>
    </row>
    <row r="499" spans="1:102" ht="20.100000000000001" customHeight="1" x14ac:dyDescent="0.3">
      <c r="A499" s="90">
        <f>ROW()</f>
        <v>499</v>
      </c>
      <c r="B499" s="139" t="str">
        <f t="shared" si="110"/>
        <v/>
      </c>
      <c r="C499" s="139" t="str">
        <f t="shared" si="99"/>
        <v/>
      </c>
      <c r="D499" s="139" t="str">
        <f>IF(C499="","",COUNTIFS(C$11:C499,"&gt;0"))</f>
        <v/>
      </c>
      <c r="E499" s="57"/>
      <c r="F499" s="58"/>
      <c r="G499" s="58"/>
      <c r="H499" s="57"/>
      <c r="I499" s="180"/>
      <c r="J499" s="68"/>
      <c r="K499" s="277"/>
      <c r="L499" s="275">
        <v>0</v>
      </c>
      <c r="M499" s="183" t="str">
        <f>IFERROR(VLOOKUP(J499,Lists!J$4:K$723,2,FALSE),"")</f>
        <v/>
      </c>
      <c r="N499" s="70" t="str">
        <f>IFERROR(VLOOKUP(J499,Lists!J$4:L$723,3,FALSE),"")</f>
        <v/>
      </c>
      <c r="O499" s="71" t="str">
        <f t="shared" si="111"/>
        <v/>
      </c>
      <c r="P499" s="66"/>
      <c r="Q499" s="181"/>
      <c r="R499" s="94"/>
      <c r="S499" s="102"/>
      <c r="T499" s="103"/>
      <c r="U499" s="94"/>
      <c r="V499" s="104"/>
      <c r="W499" s="114"/>
      <c r="X499" s="85" t="str">
        <f>IFERROR(VLOOKUP(I499,Lists!A$4:B$11,2,FALSE),"")</f>
        <v/>
      </c>
      <c r="Y499" s="85" t="str">
        <f>IFERROR(VLOOKUP(#REF!,Lists!A$12:B$45,2,FALSE),"")</f>
        <v/>
      </c>
      <c r="Z499" s="90" t="str">
        <f t="shared" si="100"/>
        <v/>
      </c>
      <c r="AA499" s="100" t="str">
        <f t="shared" si="101"/>
        <v/>
      </c>
      <c r="AB499" s="100" t="str">
        <f>IF(L499&lt;&gt;0,IF(R499="Yes",IF(#REF!="","P",""),""),"")</f>
        <v/>
      </c>
      <c r="AC499" s="100" t="str">
        <f t="shared" si="102"/>
        <v/>
      </c>
      <c r="AD499" s="100" t="str">
        <f t="shared" si="103"/>
        <v/>
      </c>
      <c r="AE499" s="100" t="str">
        <f t="shared" si="104"/>
        <v/>
      </c>
      <c r="BN499" s="73" t="str">
        <f t="shared" si="105"/>
        <v/>
      </c>
      <c r="BO499" s="73" t="str">
        <f t="shared" si="106"/>
        <v/>
      </c>
      <c r="BP499" s="73" t="str">
        <f t="shared" si="107"/>
        <v/>
      </c>
      <c r="BQ499" s="73" t="str">
        <f t="shared" si="108"/>
        <v/>
      </c>
      <c r="BT499" s="73" t="str">
        <f t="shared" si="109"/>
        <v/>
      </c>
      <c r="CX499" s="42" t="str">
        <f t="shared" si="112"/>
        <v/>
      </c>
    </row>
    <row r="500" spans="1:102" ht="20.100000000000001" customHeight="1" x14ac:dyDescent="0.3">
      <c r="A500" s="90">
        <f>ROW()</f>
        <v>500</v>
      </c>
      <c r="B500" s="139" t="str">
        <f t="shared" si="110"/>
        <v/>
      </c>
      <c r="C500" s="139" t="str">
        <f t="shared" si="99"/>
        <v/>
      </c>
      <c r="D500" s="139" t="str">
        <f>IF(C500="","",COUNTIFS(C$11:C500,"&gt;0"))</f>
        <v/>
      </c>
      <c r="E500" s="57"/>
      <c r="F500" s="58"/>
      <c r="G500" s="58"/>
      <c r="H500" s="57"/>
      <c r="I500" s="180"/>
      <c r="J500" s="68"/>
      <c r="K500" s="277"/>
      <c r="L500" s="275">
        <v>0</v>
      </c>
      <c r="M500" s="183" t="str">
        <f>IFERROR(VLOOKUP(J500,Lists!J$4:K$723,2,FALSE),"")</f>
        <v/>
      </c>
      <c r="N500" s="70" t="str">
        <f>IFERROR(VLOOKUP(J500,Lists!J$4:L$723,3,FALSE),"")</f>
        <v/>
      </c>
      <c r="O500" s="71" t="str">
        <f t="shared" si="111"/>
        <v/>
      </c>
      <c r="P500" s="66"/>
      <c r="Q500" s="181"/>
      <c r="R500" s="94"/>
      <c r="S500" s="102"/>
      <c r="T500" s="103"/>
      <c r="U500" s="94"/>
      <c r="V500" s="104"/>
      <c r="W500" s="114"/>
      <c r="X500" s="85" t="str">
        <f>IFERROR(VLOOKUP(I500,Lists!A$4:B$11,2,FALSE),"")</f>
        <v/>
      </c>
      <c r="Y500" s="85" t="str">
        <f>IFERROR(VLOOKUP(#REF!,Lists!A$12:B$45,2,FALSE),"")</f>
        <v/>
      </c>
      <c r="Z500" s="90" t="str">
        <f t="shared" si="100"/>
        <v/>
      </c>
      <c r="AA500" s="100" t="str">
        <f t="shared" si="101"/>
        <v/>
      </c>
      <c r="AB500" s="100" t="str">
        <f>IF(L500&lt;&gt;0,IF(R500="Yes",IF(#REF!="","P",""),""),"")</f>
        <v/>
      </c>
      <c r="AC500" s="100" t="str">
        <f t="shared" si="102"/>
        <v/>
      </c>
      <c r="AD500" s="100" t="str">
        <f t="shared" si="103"/>
        <v/>
      </c>
      <c r="AE500" s="100" t="str">
        <f t="shared" si="104"/>
        <v/>
      </c>
      <c r="BN500" s="73" t="str">
        <f t="shared" si="105"/>
        <v/>
      </c>
      <c r="BO500" s="73" t="str">
        <f t="shared" si="106"/>
        <v/>
      </c>
      <c r="BP500" s="73" t="str">
        <f t="shared" si="107"/>
        <v/>
      </c>
      <c r="BQ500" s="73" t="str">
        <f t="shared" si="108"/>
        <v/>
      </c>
      <c r="BT500" s="73" t="str">
        <f t="shared" si="109"/>
        <v/>
      </c>
      <c r="CX500" s="42" t="str">
        <f t="shared" si="112"/>
        <v/>
      </c>
    </row>
    <row r="501" spans="1:102" ht="20.100000000000001" customHeight="1" x14ac:dyDescent="0.3">
      <c r="A501" s="90">
        <f>ROW()</f>
        <v>501</v>
      </c>
      <c r="B501" s="139" t="str">
        <f t="shared" si="110"/>
        <v/>
      </c>
      <c r="C501" s="139" t="str">
        <f t="shared" si="99"/>
        <v/>
      </c>
      <c r="D501" s="139" t="str">
        <f>IF(C501="","",COUNTIFS(C$11:C501,"&gt;0"))</f>
        <v/>
      </c>
      <c r="E501" s="57"/>
      <c r="F501" s="58"/>
      <c r="G501" s="58"/>
      <c r="H501" s="57"/>
      <c r="I501" s="180"/>
      <c r="J501" s="68"/>
      <c r="K501" s="277"/>
      <c r="L501" s="275">
        <v>0</v>
      </c>
      <c r="M501" s="183" t="str">
        <f>IFERROR(VLOOKUP(J501,Lists!J$4:K$723,2,FALSE),"")</f>
        <v/>
      </c>
      <c r="N501" s="70" t="str">
        <f>IFERROR(VLOOKUP(J501,Lists!J$4:L$723,3,FALSE),"")</f>
        <v/>
      </c>
      <c r="O501" s="71" t="str">
        <f t="shared" si="111"/>
        <v/>
      </c>
      <c r="P501" s="66"/>
      <c r="Q501" s="181"/>
      <c r="R501" s="94"/>
      <c r="S501" s="102"/>
      <c r="T501" s="103"/>
      <c r="U501" s="94"/>
      <c r="V501" s="104"/>
      <c r="W501" s="114"/>
      <c r="X501" s="85" t="str">
        <f>IFERROR(VLOOKUP(I501,Lists!A$4:B$11,2,FALSE),"")</f>
        <v/>
      </c>
      <c r="Y501" s="85" t="str">
        <f>IFERROR(VLOOKUP(#REF!,Lists!A$12:B$45,2,FALSE),"")</f>
        <v/>
      </c>
      <c r="Z501" s="90" t="str">
        <f t="shared" si="100"/>
        <v/>
      </c>
      <c r="AA501" s="100" t="str">
        <f t="shared" si="101"/>
        <v/>
      </c>
      <c r="AB501" s="100" t="str">
        <f>IF(L501&lt;&gt;0,IF(R501="Yes",IF(#REF!="","P",""),""),"")</f>
        <v/>
      </c>
      <c r="AC501" s="100" t="str">
        <f t="shared" si="102"/>
        <v/>
      </c>
      <c r="AD501" s="100" t="str">
        <f t="shared" si="103"/>
        <v/>
      </c>
      <c r="AE501" s="100" t="str">
        <f t="shared" si="104"/>
        <v/>
      </c>
      <c r="BN501" s="73" t="str">
        <f t="shared" si="105"/>
        <v/>
      </c>
      <c r="BO501" s="73" t="str">
        <f t="shared" si="106"/>
        <v/>
      </c>
      <c r="BP501" s="73" t="str">
        <f t="shared" si="107"/>
        <v/>
      </c>
      <c r="BQ501" s="73" t="str">
        <f t="shared" si="108"/>
        <v/>
      </c>
      <c r="BT501" s="73" t="str">
        <f t="shared" si="109"/>
        <v/>
      </c>
      <c r="CX501" s="42" t="str">
        <f t="shared" si="112"/>
        <v/>
      </c>
    </row>
    <row r="502" spans="1:102" ht="20.100000000000001" customHeight="1" x14ac:dyDescent="0.3">
      <c r="A502" s="90">
        <f>ROW()</f>
        <v>502</v>
      </c>
      <c r="B502" s="139" t="str">
        <f t="shared" si="110"/>
        <v/>
      </c>
      <c r="C502" s="139" t="str">
        <f t="shared" si="99"/>
        <v/>
      </c>
      <c r="D502" s="139" t="str">
        <f>IF(C502="","",COUNTIFS(C$11:C502,"&gt;0"))</f>
        <v/>
      </c>
      <c r="E502" s="57"/>
      <c r="F502" s="58"/>
      <c r="G502" s="58"/>
      <c r="H502" s="57"/>
      <c r="I502" s="180"/>
      <c r="J502" s="68"/>
      <c r="K502" s="277"/>
      <c r="L502" s="275">
        <v>0</v>
      </c>
      <c r="M502" s="183" t="str">
        <f>IFERROR(VLOOKUP(J502,Lists!J$4:K$723,2,FALSE),"")</f>
        <v/>
      </c>
      <c r="N502" s="70" t="str">
        <f>IFERROR(VLOOKUP(J502,Lists!J$4:L$723,3,FALSE),"")</f>
        <v/>
      </c>
      <c r="O502" s="71" t="str">
        <f t="shared" si="111"/>
        <v/>
      </c>
      <c r="P502" s="66"/>
      <c r="Q502" s="181"/>
      <c r="R502" s="94"/>
      <c r="S502" s="102"/>
      <c r="T502" s="103"/>
      <c r="U502" s="94"/>
      <c r="V502" s="104"/>
      <c r="W502" s="114"/>
      <c r="X502" s="85" t="str">
        <f>IFERROR(VLOOKUP(I502,Lists!A$4:B$11,2,FALSE),"")</f>
        <v/>
      </c>
      <c r="Y502" s="85" t="str">
        <f>IFERROR(VLOOKUP(#REF!,Lists!A$12:B$45,2,FALSE),"")</f>
        <v/>
      </c>
      <c r="Z502" s="90" t="str">
        <f t="shared" si="100"/>
        <v/>
      </c>
      <c r="AA502" s="100" t="str">
        <f t="shared" si="101"/>
        <v/>
      </c>
      <c r="AB502" s="100" t="str">
        <f>IF(L502&lt;&gt;0,IF(R502="Yes",IF(#REF!="","P",""),""),"")</f>
        <v/>
      </c>
      <c r="AC502" s="100" t="str">
        <f t="shared" si="102"/>
        <v/>
      </c>
      <c r="AD502" s="100" t="str">
        <f t="shared" si="103"/>
        <v/>
      </c>
      <c r="AE502" s="100" t="str">
        <f t="shared" si="104"/>
        <v/>
      </c>
      <c r="BN502" s="73" t="str">
        <f t="shared" si="105"/>
        <v/>
      </c>
      <c r="BO502" s="73" t="str">
        <f t="shared" si="106"/>
        <v/>
      </c>
      <c r="BP502" s="73" t="str">
        <f t="shared" si="107"/>
        <v/>
      </c>
      <c r="BQ502" s="73" t="str">
        <f t="shared" si="108"/>
        <v/>
      </c>
      <c r="BT502" s="73" t="str">
        <f t="shared" si="109"/>
        <v/>
      </c>
      <c r="CX502" s="42" t="str">
        <f t="shared" si="112"/>
        <v/>
      </c>
    </row>
    <row r="503" spans="1:102" ht="20.100000000000001" customHeight="1" x14ac:dyDescent="0.3">
      <c r="A503" s="90">
        <f>ROW()</f>
        <v>503</v>
      </c>
      <c r="B503" s="139" t="str">
        <f t="shared" si="110"/>
        <v/>
      </c>
      <c r="C503" s="139" t="str">
        <f t="shared" si="99"/>
        <v/>
      </c>
      <c r="D503" s="139" t="str">
        <f>IF(C503="","",COUNTIFS(C$11:C503,"&gt;0"))</f>
        <v/>
      </c>
      <c r="E503" s="57"/>
      <c r="F503" s="58"/>
      <c r="G503" s="58"/>
      <c r="H503" s="57"/>
      <c r="I503" s="180"/>
      <c r="J503" s="68"/>
      <c r="K503" s="277"/>
      <c r="L503" s="275">
        <v>0</v>
      </c>
      <c r="M503" s="183" t="str">
        <f>IFERROR(VLOOKUP(J503,Lists!J$4:K$723,2,FALSE),"")</f>
        <v/>
      </c>
      <c r="N503" s="70" t="str">
        <f>IFERROR(VLOOKUP(J503,Lists!J$4:L$723,3,FALSE),"")</f>
        <v/>
      </c>
      <c r="O503" s="71" t="str">
        <f t="shared" si="111"/>
        <v/>
      </c>
      <c r="P503" s="66"/>
      <c r="Q503" s="181"/>
      <c r="R503" s="94"/>
      <c r="S503" s="102"/>
      <c r="T503" s="103"/>
      <c r="U503" s="94"/>
      <c r="V503" s="104"/>
      <c r="W503" s="114"/>
      <c r="X503" s="85" t="str">
        <f>IFERROR(VLOOKUP(I503,Lists!A$4:B$11,2,FALSE),"")</f>
        <v/>
      </c>
      <c r="Y503" s="85" t="str">
        <f>IFERROR(VLOOKUP(#REF!,Lists!A$12:B$45,2,FALSE),"")</f>
        <v/>
      </c>
      <c r="Z503" s="90" t="str">
        <f t="shared" si="100"/>
        <v/>
      </c>
      <c r="AA503" s="100" t="str">
        <f t="shared" si="101"/>
        <v/>
      </c>
      <c r="AB503" s="100" t="str">
        <f>IF(L503&lt;&gt;0,IF(R503="Yes",IF(#REF!="","P",""),""),"")</f>
        <v/>
      </c>
      <c r="AC503" s="100" t="str">
        <f t="shared" si="102"/>
        <v/>
      </c>
      <c r="AD503" s="100" t="str">
        <f t="shared" si="103"/>
        <v/>
      </c>
      <c r="AE503" s="100" t="str">
        <f t="shared" si="104"/>
        <v/>
      </c>
      <c r="BN503" s="73" t="str">
        <f t="shared" si="105"/>
        <v/>
      </c>
      <c r="BO503" s="73" t="str">
        <f t="shared" si="106"/>
        <v/>
      </c>
      <c r="BP503" s="73" t="str">
        <f t="shared" si="107"/>
        <v/>
      </c>
      <c r="BQ503" s="73" t="str">
        <f t="shared" si="108"/>
        <v/>
      </c>
      <c r="BT503" s="73" t="str">
        <f t="shared" si="109"/>
        <v/>
      </c>
      <c r="CX503" s="42" t="str">
        <f t="shared" si="112"/>
        <v/>
      </c>
    </row>
    <row r="504" spans="1:102" ht="20.100000000000001" customHeight="1" x14ac:dyDescent="0.3">
      <c r="A504" s="90">
        <f>ROW()</f>
        <v>504</v>
      </c>
      <c r="B504" s="139" t="str">
        <f t="shared" si="110"/>
        <v/>
      </c>
      <c r="C504" s="139" t="str">
        <f t="shared" si="99"/>
        <v/>
      </c>
      <c r="D504" s="139" t="str">
        <f>IF(C504="","",COUNTIFS(C$11:C504,"&gt;0"))</f>
        <v/>
      </c>
      <c r="E504" s="57"/>
      <c r="F504" s="58"/>
      <c r="G504" s="58"/>
      <c r="H504" s="57"/>
      <c r="I504" s="180"/>
      <c r="J504" s="68"/>
      <c r="K504" s="277"/>
      <c r="L504" s="275">
        <v>0</v>
      </c>
      <c r="M504" s="183" t="str">
        <f>IFERROR(VLOOKUP(J504,Lists!J$4:K$723,2,FALSE),"")</f>
        <v/>
      </c>
      <c r="N504" s="70" t="str">
        <f>IFERROR(VLOOKUP(J504,Lists!J$4:L$723,3,FALSE),"")</f>
        <v/>
      </c>
      <c r="O504" s="71" t="str">
        <f t="shared" si="111"/>
        <v/>
      </c>
      <c r="P504" s="66"/>
      <c r="Q504" s="181"/>
      <c r="R504" s="94"/>
      <c r="S504" s="102"/>
      <c r="T504" s="103"/>
      <c r="U504" s="94"/>
      <c r="V504" s="104"/>
      <c r="W504" s="114"/>
      <c r="X504" s="85" t="str">
        <f>IFERROR(VLOOKUP(I504,Lists!A$4:B$11,2,FALSE),"")</f>
        <v/>
      </c>
      <c r="Y504" s="85" t="str">
        <f>IFERROR(VLOOKUP(#REF!,Lists!A$12:B$45,2,FALSE),"")</f>
        <v/>
      </c>
      <c r="Z504" s="90" t="str">
        <f t="shared" si="100"/>
        <v/>
      </c>
      <c r="AA504" s="100" t="str">
        <f t="shared" si="101"/>
        <v/>
      </c>
      <c r="AB504" s="100" t="str">
        <f>IF(L504&lt;&gt;0,IF(R504="Yes",IF(#REF!="","P",""),""),"")</f>
        <v/>
      </c>
      <c r="AC504" s="100" t="str">
        <f t="shared" si="102"/>
        <v/>
      </c>
      <c r="AD504" s="100" t="str">
        <f t="shared" si="103"/>
        <v/>
      </c>
      <c r="AE504" s="100" t="str">
        <f t="shared" si="104"/>
        <v/>
      </c>
      <c r="BN504" s="73" t="str">
        <f t="shared" si="105"/>
        <v/>
      </c>
      <c r="BO504" s="73" t="str">
        <f t="shared" si="106"/>
        <v/>
      </c>
      <c r="BP504" s="73" t="str">
        <f t="shared" si="107"/>
        <v/>
      </c>
      <c r="BQ504" s="73" t="str">
        <f t="shared" si="108"/>
        <v/>
      </c>
      <c r="BT504" s="73" t="str">
        <f t="shared" si="109"/>
        <v/>
      </c>
      <c r="CX504" s="42" t="str">
        <f t="shared" si="112"/>
        <v/>
      </c>
    </row>
    <row r="505" spans="1:102" ht="20.100000000000001" customHeight="1" x14ac:dyDescent="0.3">
      <c r="A505" s="90">
        <f>ROW()</f>
        <v>505</v>
      </c>
      <c r="B505" s="139" t="str">
        <f t="shared" si="110"/>
        <v/>
      </c>
      <c r="C505" s="139" t="str">
        <f t="shared" si="99"/>
        <v/>
      </c>
      <c r="D505" s="139" t="str">
        <f>IF(C505="","",COUNTIFS(C$11:C505,"&gt;0"))</f>
        <v/>
      </c>
      <c r="E505" s="57"/>
      <c r="F505" s="58"/>
      <c r="G505" s="58"/>
      <c r="H505" s="57"/>
      <c r="I505" s="180"/>
      <c r="J505" s="68"/>
      <c r="K505" s="277"/>
      <c r="L505" s="275">
        <v>0</v>
      </c>
      <c r="M505" s="183" t="str">
        <f>IFERROR(VLOOKUP(J505,Lists!J$4:K$723,2,FALSE),"")</f>
        <v/>
      </c>
      <c r="N505" s="70" t="str">
        <f>IFERROR(VLOOKUP(J505,Lists!J$4:L$723,3,FALSE),"")</f>
        <v/>
      </c>
      <c r="O505" s="71" t="str">
        <f t="shared" si="111"/>
        <v/>
      </c>
      <c r="P505" s="66"/>
      <c r="Q505" s="181"/>
      <c r="R505" s="94"/>
      <c r="S505" s="102"/>
      <c r="T505" s="103"/>
      <c r="U505" s="94"/>
      <c r="V505" s="104"/>
      <c r="W505" s="114"/>
      <c r="X505" s="85" t="str">
        <f>IFERROR(VLOOKUP(I505,Lists!A$4:B$11,2,FALSE),"")</f>
        <v/>
      </c>
      <c r="Y505" s="85" t="str">
        <f>IFERROR(VLOOKUP(#REF!,Lists!A$12:B$45,2,FALSE),"")</f>
        <v/>
      </c>
      <c r="Z505" s="90" t="str">
        <f t="shared" si="100"/>
        <v/>
      </c>
      <c r="AA505" s="100" t="str">
        <f t="shared" si="101"/>
        <v/>
      </c>
      <c r="AB505" s="100" t="str">
        <f>IF(L505&lt;&gt;0,IF(R505="Yes",IF(#REF!="","P",""),""),"")</f>
        <v/>
      </c>
      <c r="AC505" s="100" t="str">
        <f t="shared" si="102"/>
        <v/>
      </c>
      <c r="AD505" s="100" t="str">
        <f t="shared" si="103"/>
        <v/>
      </c>
      <c r="AE505" s="100" t="str">
        <f t="shared" si="104"/>
        <v/>
      </c>
      <c r="BN505" s="73" t="str">
        <f t="shared" si="105"/>
        <v/>
      </c>
      <c r="BO505" s="73" t="str">
        <f t="shared" si="106"/>
        <v/>
      </c>
      <c r="BP505" s="73" t="str">
        <f t="shared" si="107"/>
        <v/>
      </c>
      <c r="BQ505" s="73" t="str">
        <f t="shared" si="108"/>
        <v/>
      </c>
      <c r="BT505" s="73" t="str">
        <f t="shared" si="109"/>
        <v/>
      </c>
      <c r="CX505" s="42" t="str">
        <f t="shared" si="112"/>
        <v/>
      </c>
    </row>
    <row r="506" spans="1:102" ht="20.100000000000001" customHeight="1" x14ac:dyDescent="0.3">
      <c r="A506" s="90">
        <f>ROW()</f>
        <v>506</v>
      </c>
      <c r="B506" s="139" t="str">
        <f t="shared" si="110"/>
        <v/>
      </c>
      <c r="C506" s="139" t="str">
        <f t="shared" si="99"/>
        <v/>
      </c>
      <c r="D506" s="139" t="str">
        <f>IF(C506="","",COUNTIFS(C$11:C506,"&gt;0"))</f>
        <v/>
      </c>
      <c r="E506" s="57"/>
      <c r="F506" s="58"/>
      <c r="G506" s="58"/>
      <c r="H506" s="57"/>
      <c r="I506" s="180"/>
      <c r="J506" s="68"/>
      <c r="K506" s="277"/>
      <c r="L506" s="275">
        <v>0</v>
      </c>
      <c r="M506" s="183" t="str">
        <f>IFERROR(VLOOKUP(J506,Lists!J$4:K$723,2,FALSE),"")</f>
        <v/>
      </c>
      <c r="N506" s="70" t="str">
        <f>IFERROR(VLOOKUP(J506,Lists!J$4:L$723,3,FALSE),"")</f>
        <v/>
      </c>
      <c r="O506" s="71" t="str">
        <f t="shared" si="111"/>
        <v/>
      </c>
      <c r="P506" s="66"/>
      <c r="Q506" s="181"/>
      <c r="R506" s="94"/>
      <c r="S506" s="102"/>
      <c r="T506" s="103"/>
      <c r="U506" s="94"/>
      <c r="V506" s="104"/>
      <c r="W506" s="114"/>
      <c r="X506" s="85" t="str">
        <f>IFERROR(VLOOKUP(I506,Lists!A$4:B$11,2,FALSE),"")</f>
        <v/>
      </c>
      <c r="Y506" s="85" t="str">
        <f>IFERROR(VLOOKUP(#REF!,Lists!A$12:B$45,2,FALSE),"")</f>
        <v/>
      </c>
      <c r="Z506" s="90" t="str">
        <f t="shared" si="100"/>
        <v/>
      </c>
      <c r="AA506" s="100" t="str">
        <f t="shared" si="101"/>
        <v/>
      </c>
      <c r="AB506" s="100" t="str">
        <f>IF(L506&lt;&gt;0,IF(R506="Yes",IF(#REF!="","P",""),""),"")</f>
        <v/>
      </c>
      <c r="AC506" s="100" t="str">
        <f t="shared" si="102"/>
        <v/>
      </c>
      <c r="AD506" s="100" t="str">
        <f t="shared" si="103"/>
        <v/>
      </c>
      <c r="AE506" s="100" t="str">
        <f t="shared" si="104"/>
        <v/>
      </c>
      <c r="BN506" s="73" t="str">
        <f t="shared" si="105"/>
        <v/>
      </c>
      <c r="BO506" s="73" t="str">
        <f t="shared" si="106"/>
        <v/>
      </c>
      <c r="BP506" s="73" t="str">
        <f t="shared" si="107"/>
        <v/>
      </c>
      <c r="BQ506" s="73" t="str">
        <f t="shared" si="108"/>
        <v/>
      </c>
      <c r="BT506" s="73" t="str">
        <f t="shared" si="109"/>
        <v/>
      </c>
      <c r="CX506" s="42" t="str">
        <f t="shared" si="112"/>
        <v/>
      </c>
    </row>
    <row r="507" spans="1:102" ht="20.100000000000001" customHeight="1" x14ac:dyDescent="0.3">
      <c r="A507" s="90">
        <f>ROW()</f>
        <v>507</v>
      </c>
      <c r="B507" s="139" t="str">
        <f t="shared" si="110"/>
        <v/>
      </c>
      <c r="C507" s="139" t="str">
        <f t="shared" si="99"/>
        <v/>
      </c>
      <c r="D507" s="139" t="str">
        <f>IF(C507="","",COUNTIFS(C$11:C507,"&gt;0"))</f>
        <v/>
      </c>
      <c r="E507" s="57"/>
      <c r="F507" s="58"/>
      <c r="G507" s="58"/>
      <c r="H507" s="57"/>
      <c r="I507" s="180"/>
      <c r="J507" s="68"/>
      <c r="K507" s="277"/>
      <c r="L507" s="275">
        <v>0</v>
      </c>
      <c r="M507" s="183" t="str">
        <f>IFERROR(VLOOKUP(J507,Lists!J$4:K$723,2,FALSE),"")</f>
        <v/>
      </c>
      <c r="N507" s="70" t="str">
        <f>IFERROR(VLOOKUP(J507,Lists!J$4:L$723,3,FALSE),"")</f>
        <v/>
      </c>
      <c r="O507" s="71" t="str">
        <f t="shared" si="111"/>
        <v/>
      </c>
      <c r="P507" s="66"/>
      <c r="Q507" s="181"/>
      <c r="R507" s="94"/>
      <c r="S507" s="102"/>
      <c r="T507" s="103"/>
      <c r="U507" s="94"/>
      <c r="V507" s="104"/>
      <c r="W507" s="114"/>
      <c r="X507" s="85" t="str">
        <f>IFERROR(VLOOKUP(I507,Lists!A$4:B$11,2,FALSE),"")</f>
        <v/>
      </c>
      <c r="Y507" s="85" t="str">
        <f>IFERROR(VLOOKUP(#REF!,Lists!A$12:B$45,2,FALSE),"")</f>
        <v/>
      </c>
      <c r="Z507" s="90" t="str">
        <f t="shared" si="100"/>
        <v/>
      </c>
      <c r="AA507" s="100" t="str">
        <f t="shared" si="101"/>
        <v/>
      </c>
      <c r="AB507" s="100" t="str">
        <f>IF(L507&lt;&gt;0,IF(R507="Yes",IF(#REF!="","P",""),""),"")</f>
        <v/>
      </c>
      <c r="AC507" s="100" t="str">
        <f t="shared" si="102"/>
        <v/>
      </c>
      <c r="AD507" s="100" t="str">
        <f t="shared" si="103"/>
        <v/>
      </c>
      <c r="AE507" s="100" t="str">
        <f t="shared" si="104"/>
        <v/>
      </c>
      <c r="BN507" s="73" t="str">
        <f t="shared" si="105"/>
        <v/>
      </c>
      <c r="BO507" s="73" t="str">
        <f t="shared" si="106"/>
        <v/>
      </c>
      <c r="BP507" s="73" t="str">
        <f t="shared" si="107"/>
        <v/>
      </c>
      <c r="BQ507" s="73" t="str">
        <f t="shared" si="108"/>
        <v/>
      </c>
      <c r="BT507" s="73" t="str">
        <f t="shared" si="109"/>
        <v/>
      </c>
      <c r="CX507" s="42" t="str">
        <f t="shared" si="112"/>
        <v/>
      </c>
    </row>
    <row r="508" spans="1:102" ht="20.100000000000001" customHeight="1" x14ac:dyDescent="0.3">
      <c r="A508" s="90">
        <f>ROW()</f>
        <v>508</v>
      </c>
      <c r="B508" s="139" t="str">
        <f t="shared" si="110"/>
        <v/>
      </c>
      <c r="C508" s="139" t="str">
        <f t="shared" si="99"/>
        <v/>
      </c>
      <c r="D508" s="139" t="str">
        <f>IF(C508="","",COUNTIFS(C$11:C508,"&gt;0"))</f>
        <v/>
      </c>
      <c r="E508" s="57"/>
      <c r="F508" s="58"/>
      <c r="G508" s="58"/>
      <c r="H508" s="57"/>
      <c r="I508" s="180"/>
      <c r="J508" s="68"/>
      <c r="K508" s="277"/>
      <c r="L508" s="275">
        <v>0</v>
      </c>
      <c r="M508" s="183" t="str">
        <f>IFERROR(VLOOKUP(J508,Lists!J$4:K$723,2,FALSE),"")</f>
        <v/>
      </c>
      <c r="N508" s="70" t="str">
        <f>IFERROR(VLOOKUP(J508,Lists!J$4:L$723,3,FALSE),"")</f>
        <v/>
      </c>
      <c r="O508" s="71" t="str">
        <f t="shared" si="111"/>
        <v/>
      </c>
      <c r="P508" s="66"/>
      <c r="Q508" s="181"/>
      <c r="R508" s="94"/>
      <c r="S508" s="102"/>
      <c r="T508" s="103"/>
      <c r="U508" s="94"/>
      <c r="V508" s="104"/>
      <c r="W508" s="114"/>
      <c r="X508" s="85" t="str">
        <f>IFERROR(VLOOKUP(I508,Lists!A$4:B$11,2,FALSE),"")</f>
        <v/>
      </c>
      <c r="Y508" s="85" t="str">
        <f>IFERROR(VLOOKUP(#REF!,Lists!A$12:B$45,2,FALSE),"")</f>
        <v/>
      </c>
      <c r="Z508" s="90" t="str">
        <f t="shared" si="100"/>
        <v/>
      </c>
      <c r="AA508" s="100" t="str">
        <f t="shared" si="101"/>
        <v/>
      </c>
      <c r="AB508" s="100" t="str">
        <f>IF(L508&lt;&gt;0,IF(R508="Yes",IF(#REF!="","P",""),""),"")</f>
        <v/>
      </c>
      <c r="AC508" s="100" t="str">
        <f t="shared" si="102"/>
        <v/>
      </c>
      <c r="AD508" s="100" t="str">
        <f t="shared" si="103"/>
        <v/>
      </c>
      <c r="AE508" s="100" t="str">
        <f t="shared" si="104"/>
        <v/>
      </c>
      <c r="BN508" s="73" t="str">
        <f t="shared" si="105"/>
        <v/>
      </c>
      <c r="BO508" s="73" t="str">
        <f t="shared" si="106"/>
        <v/>
      </c>
      <c r="BP508" s="73" t="str">
        <f t="shared" si="107"/>
        <v/>
      </c>
      <c r="BQ508" s="73" t="str">
        <f t="shared" si="108"/>
        <v/>
      </c>
      <c r="BT508" s="73" t="str">
        <f t="shared" si="109"/>
        <v/>
      </c>
      <c r="CX508" s="42" t="str">
        <f t="shared" si="112"/>
        <v/>
      </c>
    </row>
    <row r="509" spans="1:102" ht="20.100000000000001" customHeight="1" x14ac:dyDescent="0.3">
      <c r="A509" s="90">
        <f>ROW()</f>
        <v>509</v>
      </c>
      <c r="B509" s="139" t="str">
        <f t="shared" si="110"/>
        <v/>
      </c>
      <c r="C509" s="139" t="str">
        <f t="shared" si="99"/>
        <v/>
      </c>
      <c r="D509" s="139" t="str">
        <f>IF(C509="","",COUNTIFS(C$11:C509,"&gt;0"))</f>
        <v/>
      </c>
      <c r="E509" s="57"/>
      <c r="F509" s="58"/>
      <c r="G509" s="58"/>
      <c r="H509" s="57"/>
      <c r="I509" s="180"/>
      <c r="J509" s="68"/>
      <c r="K509" s="277"/>
      <c r="L509" s="275">
        <v>0</v>
      </c>
      <c r="M509" s="183" t="str">
        <f>IFERROR(VLOOKUP(J509,Lists!J$4:K$723,2,FALSE),"")</f>
        <v/>
      </c>
      <c r="N509" s="70" t="str">
        <f>IFERROR(VLOOKUP(J509,Lists!J$4:L$723,3,FALSE),"")</f>
        <v/>
      </c>
      <c r="O509" s="71" t="str">
        <f t="shared" si="111"/>
        <v/>
      </c>
      <c r="P509" s="66"/>
      <c r="Q509" s="181"/>
      <c r="R509" s="94"/>
      <c r="S509" s="102"/>
      <c r="T509" s="103"/>
      <c r="U509" s="94"/>
      <c r="V509" s="104"/>
      <c r="W509" s="114"/>
      <c r="X509" s="85" t="str">
        <f>IFERROR(VLOOKUP(I509,Lists!A$4:B$11,2,FALSE),"")</f>
        <v/>
      </c>
      <c r="Y509" s="85" t="str">
        <f>IFERROR(VLOOKUP(#REF!,Lists!A$12:B$45,2,FALSE),"")</f>
        <v/>
      </c>
      <c r="Z509" s="90" t="str">
        <f t="shared" si="100"/>
        <v/>
      </c>
      <c r="AA509" s="100" t="str">
        <f t="shared" si="101"/>
        <v/>
      </c>
      <c r="AB509" s="100" t="str">
        <f>IF(L509&lt;&gt;0,IF(R509="Yes",IF(#REF!="","P",""),""),"")</f>
        <v/>
      </c>
      <c r="AC509" s="100" t="str">
        <f t="shared" si="102"/>
        <v/>
      </c>
      <c r="AD509" s="100" t="str">
        <f t="shared" si="103"/>
        <v/>
      </c>
      <c r="AE509" s="100" t="str">
        <f t="shared" si="104"/>
        <v/>
      </c>
      <c r="BN509" s="73" t="str">
        <f t="shared" si="105"/>
        <v/>
      </c>
      <c r="BO509" s="73" t="str">
        <f t="shared" si="106"/>
        <v/>
      </c>
      <c r="BP509" s="73" t="str">
        <f t="shared" si="107"/>
        <v/>
      </c>
      <c r="BQ509" s="73" t="str">
        <f t="shared" si="108"/>
        <v/>
      </c>
      <c r="BT509" s="73" t="str">
        <f t="shared" si="109"/>
        <v/>
      </c>
      <c r="CX509" s="42" t="str">
        <f t="shared" si="112"/>
        <v/>
      </c>
    </row>
    <row r="510" spans="1:102" ht="20.100000000000001" customHeight="1" thickBot="1" x14ac:dyDescent="0.35">
      <c r="A510" s="90">
        <f>ROW()</f>
        <v>510</v>
      </c>
      <c r="B510" s="139" t="str">
        <f t="shared" si="110"/>
        <v/>
      </c>
      <c r="C510" s="139" t="str">
        <f t="shared" si="99"/>
        <v/>
      </c>
      <c r="D510" s="139" t="str">
        <f>IF(C510="","",COUNTIFS(C$11:C510,"&gt;0"))</f>
        <v/>
      </c>
      <c r="E510" s="57"/>
      <c r="F510" s="60"/>
      <c r="G510" s="60"/>
      <c r="H510" s="59"/>
      <c r="I510" s="180"/>
      <c r="J510" s="68"/>
      <c r="K510" s="277"/>
      <c r="L510" s="276">
        <v>0</v>
      </c>
      <c r="M510" s="183" t="str">
        <f>IFERROR(VLOOKUP(J510,Lists!J$4:K$723,2,FALSE),"")</f>
        <v/>
      </c>
      <c r="N510" s="70" t="str">
        <f>IFERROR(VLOOKUP(J510,Lists!J$4:L$723,3,FALSE),"")</f>
        <v/>
      </c>
      <c r="O510" s="72" t="str">
        <f>IF(L510&gt;0,L510*M510,"")</f>
        <v/>
      </c>
      <c r="P510" s="67"/>
      <c r="Q510" s="181"/>
      <c r="R510" s="95"/>
      <c r="S510" s="102"/>
      <c r="T510" s="103"/>
      <c r="U510" s="94"/>
      <c r="V510" s="105"/>
      <c r="W510" s="114"/>
      <c r="X510" s="85" t="str">
        <f>IFERROR(VLOOKUP(I510,Lists!A$4:B$11,2,FALSE),"")</f>
        <v/>
      </c>
      <c r="Y510" s="85" t="str">
        <f>IFERROR(VLOOKUP(#REF!,Lists!A$12:B$45,2,FALSE),"")</f>
        <v/>
      </c>
      <c r="Z510" s="90" t="str">
        <f t="shared" si="100"/>
        <v/>
      </c>
      <c r="AA510" s="100" t="str">
        <f t="shared" si="101"/>
        <v/>
      </c>
      <c r="AB510" s="100" t="str">
        <f>IF(L510&lt;&gt;0,IF(R510="Yes",IF(#REF!="","P",""),""),"")</f>
        <v/>
      </c>
      <c r="AC510" s="100" t="str">
        <f t="shared" si="102"/>
        <v/>
      </c>
      <c r="AD510" s="100" t="str">
        <f t="shared" si="103"/>
        <v/>
      </c>
      <c r="AE510" s="100" t="str">
        <f t="shared" si="104"/>
        <v/>
      </c>
      <c r="BN510" s="73" t="str">
        <f t="shared" si="105"/>
        <v/>
      </c>
      <c r="BO510" s="73" t="str">
        <f t="shared" si="106"/>
        <v/>
      </c>
      <c r="BP510" s="73" t="str">
        <f t="shared" si="107"/>
        <v/>
      </c>
      <c r="BQ510" s="73" t="str">
        <f t="shared" si="108"/>
        <v/>
      </c>
      <c r="BT510" s="73" t="str">
        <f t="shared" si="109"/>
        <v/>
      </c>
      <c r="CX510" s="42" t="str">
        <f t="shared" si="112"/>
        <v/>
      </c>
    </row>
    <row r="511" spans="1:102" x14ac:dyDescent="0.3">
      <c r="B511" s="130"/>
      <c r="C511" s="130"/>
      <c r="D511" s="130"/>
      <c r="E511" s="44"/>
      <c r="F511" s="45"/>
      <c r="G511" s="45"/>
      <c r="H511" s="44"/>
      <c r="I511" s="44"/>
      <c r="J511" s="49"/>
      <c r="K511" s="49"/>
      <c r="L511" s="45"/>
      <c r="M511" s="62"/>
      <c r="N511" s="46"/>
      <c r="O511" s="64"/>
      <c r="P511" s="273"/>
      <c r="Q511" s="47"/>
      <c r="R511" s="47"/>
      <c r="S511" s="47"/>
      <c r="T511" s="47"/>
      <c r="U511" s="47"/>
      <c r="V511" s="61"/>
      <c r="W511" s="120"/>
      <c r="X511" s="75"/>
      <c r="Y511" s="73"/>
      <c r="Z511" s="90"/>
      <c r="AB511" s="99"/>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L11:L510">
    <cfRule type="expression" dxfId="59" priority="121" stopIfTrue="1">
      <formula>IF(#REF!&gt;0,#REF!="-",)</formula>
    </cfRule>
  </conditionalFormatting>
  <conditionalFormatting sqref="L11">
    <cfRule type="expression" dxfId="58" priority="111" stopIfTrue="1">
      <formula>BT11="P"</formula>
    </cfRule>
  </conditionalFormatting>
  <conditionalFormatting sqref="F15 F21:H510">
    <cfRule type="expression" dxfId="57" priority="109" stopIfTrue="1">
      <formula>BO15="P"</formula>
    </cfRule>
  </conditionalFormatting>
  <conditionalFormatting sqref="G15">
    <cfRule type="expression" dxfId="56" priority="108" stopIfTrue="1">
      <formula>BP15="P"</formula>
    </cfRule>
  </conditionalFormatting>
  <conditionalFormatting sqref="H15">
    <cfRule type="expression" dxfId="55" priority="107" stopIfTrue="1">
      <formula>BQ15="P"</formula>
    </cfRule>
  </conditionalFormatting>
  <conditionalFormatting sqref="L11:L510">
    <cfRule type="expression" dxfId="54" priority="106" stopIfTrue="1">
      <formula>BT11="P"</formula>
    </cfRule>
  </conditionalFormatting>
  <conditionalFormatting sqref="L11">
    <cfRule type="expression" dxfId="53" priority="103" stopIfTrue="1">
      <formula>BT11="P"</formula>
    </cfRule>
  </conditionalFormatting>
  <conditionalFormatting sqref="I34">
    <cfRule type="expression" dxfId="52" priority="73" stopIfTrue="1">
      <formula>BR34="P"</formula>
    </cfRule>
  </conditionalFormatting>
  <conditionalFormatting sqref="I33">
    <cfRule type="expression" dxfId="51" priority="72" stopIfTrue="1">
      <formula>BR33="P"</formula>
    </cfRule>
  </conditionalFormatting>
  <conditionalFormatting sqref="I32">
    <cfRule type="expression" dxfId="50" priority="71" stopIfTrue="1">
      <formula>BR32="P"</formula>
    </cfRule>
  </conditionalFormatting>
  <conditionalFormatting sqref="I31">
    <cfRule type="expression" dxfId="49" priority="70" stopIfTrue="1">
      <formula>BR31="P"</formula>
    </cfRule>
  </conditionalFormatting>
  <conditionalFormatting sqref="I30">
    <cfRule type="expression" dxfId="48" priority="69" stopIfTrue="1">
      <formula>BR30="P"</formula>
    </cfRule>
  </conditionalFormatting>
  <conditionalFormatting sqref="I29">
    <cfRule type="expression" dxfId="47" priority="68" stopIfTrue="1">
      <formula>BR29="P"</formula>
    </cfRule>
  </conditionalFormatting>
  <conditionalFormatting sqref="I28">
    <cfRule type="expression" dxfId="46" priority="67" stopIfTrue="1">
      <formula>BR28="P"</formula>
    </cfRule>
  </conditionalFormatting>
  <conditionalFormatting sqref="I27">
    <cfRule type="expression" dxfId="45" priority="66" stopIfTrue="1">
      <formula>BR27="P"</formula>
    </cfRule>
  </conditionalFormatting>
  <conditionalFormatting sqref="I26">
    <cfRule type="expression" dxfId="44" priority="65" stopIfTrue="1">
      <formula>BR26="P"</formula>
    </cfRule>
  </conditionalFormatting>
  <conditionalFormatting sqref="I25">
    <cfRule type="expression" dxfId="43" priority="64" stopIfTrue="1">
      <formula>BR25="P"</formula>
    </cfRule>
  </conditionalFormatting>
  <conditionalFormatting sqref="I24">
    <cfRule type="expression" dxfId="42" priority="63" stopIfTrue="1">
      <formula>BR24="P"</formula>
    </cfRule>
  </conditionalFormatting>
  <conditionalFormatting sqref="I23">
    <cfRule type="expression" dxfId="41" priority="62" stopIfTrue="1">
      <formula>BR23="P"</formula>
    </cfRule>
  </conditionalFormatting>
  <conditionalFormatting sqref="I22">
    <cfRule type="expression" dxfId="40" priority="61" stopIfTrue="1">
      <formula>BR22="P"</formula>
    </cfRule>
  </conditionalFormatting>
  <conditionalFormatting sqref="I21">
    <cfRule type="expression" dxfId="39" priority="60" stopIfTrue="1">
      <formula>BR21="P"</formula>
    </cfRule>
  </conditionalFormatting>
  <conditionalFormatting sqref="I15">
    <cfRule type="expression" dxfId="38" priority="54" stopIfTrue="1">
      <formula>BR15="P"</formula>
    </cfRule>
  </conditionalFormatting>
  <conditionalFormatting sqref="I35">
    <cfRule type="expression" dxfId="37" priority="49" stopIfTrue="1">
      <formula>BR35="P"</formula>
    </cfRule>
  </conditionalFormatting>
  <conditionalFormatting sqref="I36:I510">
    <cfRule type="expression" dxfId="36" priority="48" stopIfTrue="1">
      <formula>BR36="P"</formula>
    </cfRule>
  </conditionalFormatting>
  <conditionalFormatting sqref="U12">
    <cfRule type="expression" dxfId="35" priority="46" stopIfTrue="1">
      <formula>AD12="P"</formula>
    </cfRule>
  </conditionalFormatting>
  <conditionalFormatting sqref="S12:S15 S21:S510">
    <cfRule type="expression" dxfId="34" priority="45" stopIfTrue="1">
      <formula>AC12="P"</formula>
    </cfRule>
  </conditionalFormatting>
  <conditionalFormatting sqref="F11">
    <cfRule type="expression" dxfId="33" priority="43" stopIfTrue="1">
      <formula>BO11="P"</formula>
    </cfRule>
  </conditionalFormatting>
  <conditionalFormatting sqref="G11">
    <cfRule type="expression" dxfId="32" priority="42" stopIfTrue="1">
      <formula>BP11="P"</formula>
    </cfRule>
  </conditionalFormatting>
  <conditionalFormatting sqref="H11">
    <cfRule type="expression" dxfId="31" priority="41" stopIfTrue="1">
      <formula>BQ11="P"</formula>
    </cfRule>
  </conditionalFormatting>
  <conditionalFormatting sqref="I11">
    <cfRule type="expression" dxfId="30" priority="40" stopIfTrue="1">
      <formula>BR11="P"</formula>
    </cfRule>
  </conditionalFormatting>
  <conditionalFormatting sqref="E11:E510">
    <cfRule type="expression" dxfId="29" priority="39" stopIfTrue="1">
      <formula>BN11="P"</formula>
    </cfRule>
  </conditionalFormatting>
  <conditionalFormatting sqref="F12">
    <cfRule type="expression" dxfId="28" priority="38" stopIfTrue="1">
      <formula>BO12="P"</formula>
    </cfRule>
  </conditionalFormatting>
  <conditionalFormatting sqref="G12">
    <cfRule type="expression" dxfId="27" priority="37" stopIfTrue="1">
      <formula>BP12="P"</formula>
    </cfRule>
  </conditionalFormatting>
  <conditionalFormatting sqref="H12">
    <cfRule type="expression" dxfId="26" priority="36" stopIfTrue="1">
      <formula>BQ12="P"</formula>
    </cfRule>
  </conditionalFormatting>
  <conditionalFormatting sqref="I12">
    <cfRule type="expression" dxfId="25" priority="35" stopIfTrue="1">
      <formula>BR12="P"</formula>
    </cfRule>
  </conditionalFormatting>
  <conditionalFormatting sqref="F13">
    <cfRule type="expression" dxfId="24" priority="33" stopIfTrue="1">
      <formula>BO13="P"</formula>
    </cfRule>
  </conditionalFormatting>
  <conditionalFormatting sqref="G13">
    <cfRule type="expression" dxfId="23" priority="32" stopIfTrue="1">
      <formula>BP13="P"</formula>
    </cfRule>
  </conditionalFormatting>
  <conditionalFormatting sqref="H13">
    <cfRule type="expression" dxfId="22" priority="31" stopIfTrue="1">
      <formula>BQ13="P"</formula>
    </cfRule>
  </conditionalFormatting>
  <conditionalFormatting sqref="I13">
    <cfRule type="expression" dxfId="21" priority="30" stopIfTrue="1">
      <formula>BR13="P"</formula>
    </cfRule>
  </conditionalFormatting>
  <conditionalFormatting sqref="F14">
    <cfRule type="expression" dxfId="20" priority="28" stopIfTrue="1">
      <formula>BO14="P"</formula>
    </cfRule>
  </conditionalFormatting>
  <conditionalFormatting sqref="G14">
    <cfRule type="expression" dxfId="19" priority="27" stopIfTrue="1">
      <formula>BP14="P"</formula>
    </cfRule>
  </conditionalFormatting>
  <conditionalFormatting sqref="H14">
    <cfRule type="expression" dxfId="18" priority="26" stopIfTrue="1">
      <formula>BQ14="P"</formula>
    </cfRule>
  </conditionalFormatting>
  <conditionalFormatting sqref="I14">
    <cfRule type="expression" dxfId="17" priority="25" stopIfTrue="1">
      <formula>BR14="P"</formula>
    </cfRule>
  </conditionalFormatting>
  <conditionalFormatting sqref="F16:F20">
    <cfRule type="expression" dxfId="16" priority="23" stopIfTrue="1">
      <formula>BO16="P"</formula>
    </cfRule>
  </conditionalFormatting>
  <conditionalFormatting sqref="G16:G20">
    <cfRule type="expression" dxfId="15" priority="22" stopIfTrue="1">
      <formula>BP16="P"</formula>
    </cfRule>
  </conditionalFormatting>
  <conditionalFormatting sqref="H16:H20">
    <cfRule type="expression" dxfId="14" priority="21" stopIfTrue="1">
      <formula>BQ16="P"</formula>
    </cfRule>
  </conditionalFormatting>
  <conditionalFormatting sqref="I20">
    <cfRule type="expression" dxfId="13" priority="20" stopIfTrue="1">
      <formula>BR20="P"</formula>
    </cfRule>
  </conditionalFormatting>
  <conditionalFormatting sqref="I19">
    <cfRule type="expression" dxfId="12" priority="19" stopIfTrue="1">
      <formula>BR19="P"</formula>
    </cfRule>
  </conditionalFormatting>
  <conditionalFormatting sqref="I18">
    <cfRule type="expression" dxfId="11" priority="18" stopIfTrue="1">
      <formula>BR18="P"</formula>
    </cfRule>
  </conditionalFormatting>
  <conditionalFormatting sqref="I17">
    <cfRule type="expression" dxfId="10" priority="17" stopIfTrue="1">
      <formula>BR17="P"</formula>
    </cfRule>
  </conditionalFormatting>
  <conditionalFormatting sqref="I16">
    <cfRule type="expression" dxfId="9" priority="16" stopIfTrue="1">
      <formula>BR16="P"</formula>
    </cfRule>
  </conditionalFormatting>
  <conditionalFormatting sqref="S11">
    <cfRule type="expression" dxfId="8" priority="14" stopIfTrue="1">
      <formula>AC11="P"</formula>
    </cfRule>
  </conditionalFormatting>
  <conditionalFormatting sqref="T20">
    <cfRule type="expression" dxfId="7" priority="11" stopIfTrue="1">
      <formula>AE20="P"</formula>
    </cfRule>
  </conditionalFormatting>
  <conditionalFormatting sqref="S16:S20">
    <cfRule type="expression" dxfId="6" priority="9" stopIfTrue="1">
      <formula>AC16="P"</formula>
    </cfRule>
  </conditionalFormatting>
  <conditionalFormatting sqref="T11:T19">
    <cfRule type="expression" dxfId="5" priority="8" stopIfTrue="1">
      <formula>AE11="P"</formula>
    </cfRule>
  </conditionalFormatting>
  <conditionalFormatting sqref="T21:T510">
    <cfRule type="expression" dxfId="4" priority="7" stopIfTrue="1">
      <formula>AE21="P"</formula>
    </cfRule>
  </conditionalFormatting>
  <conditionalFormatting sqref="U11">
    <cfRule type="expression" dxfId="3" priority="6" stopIfTrue="1">
      <formula>AD11="P"</formula>
    </cfRule>
  </conditionalFormatting>
  <conditionalFormatting sqref="U13:U510">
    <cfRule type="expression" dxfId="2" priority="5" stopIfTrue="1">
      <formula>AD13="P"</formula>
    </cfRule>
  </conditionalFormatting>
  <conditionalFormatting sqref="L11">
    <cfRule type="expression" dxfId="1" priority="4" stopIfTrue="1">
      <formula>BT11="P"</formula>
    </cfRule>
  </conditionalFormatting>
  <conditionalFormatting sqref="K11:K510">
    <cfRule type="expression" dxfId="0" priority="1">
      <formula>AND($E1&lt;&gt;"",$K11="")</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BEB0BB23-4280-4285-AB82-0E25CA7C13C8}">
          <x14:formula1>
            <xm:f>Lists!$D$69:$D$79</xm:f>
          </x14:formula1>
          <xm:sqref>S11:S510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F4BC7AC4-261D-4D9D-AC91-1DB2025DA436}">
          <x14:formula1>
            <xm:f>Lists!$S$4:$S$234</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35" workbookViewId="0">
      <selection activeCell="B49" sqref="B49"/>
    </sheetView>
  </sheetViews>
  <sheetFormatPr defaultColWidth="9.21875" defaultRowHeight="14.4" x14ac:dyDescent="0.3"/>
  <cols>
    <col min="1" max="1" width="9.21875" style="40"/>
    <col min="2" max="2" width="21" style="193" customWidth="1"/>
    <col min="3" max="13" width="10.77734375" style="40" customWidth="1"/>
    <col min="14" max="16384" width="9.21875" style="40"/>
  </cols>
  <sheetData>
    <row r="1" spans="1:14" ht="21.6" thickBot="1" x14ac:dyDescent="0.45">
      <c r="A1" s="413" t="s">
        <v>96</v>
      </c>
      <c r="B1" s="414"/>
      <c r="C1" s="414"/>
      <c r="D1" s="414"/>
      <c r="E1" s="414"/>
      <c r="F1" s="414"/>
      <c r="G1" s="414"/>
      <c r="H1" s="414"/>
      <c r="I1" s="414"/>
      <c r="J1" s="414"/>
      <c r="K1" s="414"/>
      <c r="L1" s="414"/>
      <c r="M1" s="415"/>
    </row>
    <row r="2" spans="1:14" ht="9.75" customHeight="1" thickBot="1" x14ac:dyDescent="0.45">
      <c r="A2" s="184"/>
      <c r="B2" s="210"/>
      <c r="C2" s="185"/>
      <c r="D2" s="185"/>
      <c r="E2" s="185"/>
      <c r="F2" s="185"/>
      <c r="G2" s="185"/>
      <c r="H2" s="185"/>
      <c r="I2" s="185"/>
      <c r="J2" s="185"/>
      <c r="K2" s="185"/>
      <c r="L2" s="185"/>
      <c r="M2" s="185"/>
    </row>
    <row r="3" spans="1:14" ht="18.600000000000001" thickBot="1" x14ac:dyDescent="0.4">
      <c r="A3" s="416" t="s">
        <v>483</v>
      </c>
      <c r="B3" s="417"/>
      <c r="C3" s="417"/>
      <c r="D3" s="417"/>
      <c r="E3" s="417"/>
      <c r="F3" s="417"/>
      <c r="G3" s="417"/>
      <c r="H3" s="417"/>
      <c r="I3" s="417"/>
      <c r="J3" s="417"/>
      <c r="K3" s="417"/>
      <c r="L3" s="417"/>
      <c r="M3" s="418"/>
    </row>
    <row r="4" spans="1:14" ht="18.600000000000001" thickBot="1" x14ac:dyDescent="0.4">
      <c r="A4" s="188" t="s">
        <v>404</v>
      </c>
      <c r="B4" s="211" t="s">
        <v>9</v>
      </c>
      <c r="C4" s="400" t="s">
        <v>261</v>
      </c>
      <c r="D4" s="400"/>
      <c r="E4" s="400"/>
      <c r="F4" s="400"/>
      <c r="G4" s="400"/>
      <c r="H4" s="400"/>
      <c r="I4" s="400"/>
      <c r="J4" s="400"/>
      <c r="K4" s="400"/>
      <c r="L4" s="400"/>
      <c r="M4" s="401"/>
    </row>
    <row r="5" spans="1:14" ht="32.25" customHeight="1" x14ac:dyDescent="0.3">
      <c r="A5" s="186">
        <v>1</v>
      </c>
      <c r="B5" s="212" t="s">
        <v>457</v>
      </c>
      <c r="C5" s="438" t="s">
        <v>141</v>
      </c>
      <c r="D5" s="439"/>
      <c r="E5" s="439"/>
      <c r="F5" s="439"/>
      <c r="G5" s="439"/>
      <c r="H5" s="439"/>
      <c r="I5" s="439"/>
      <c r="J5" s="439"/>
      <c r="K5" s="439"/>
      <c r="L5" s="439"/>
      <c r="M5" s="440"/>
    </row>
    <row r="6" spans="1:14" ht="42.75" customHeight="1" x14ac:dyDescent="0.3">
      <c r="A6" s="187">
        <v>2</v>
      </c>
      <c r="B6" s="213" t="s">
        <v>0</v>
      </c>
      <c r="C6" s="428" t="s">
        <v>169</v>
      </c>
      <c r="D6" s="429"/>
      <c r="E6" s="429"/>
      <c r="F6" s="429"/>
      <c r="G6" s="429"/>
      <c r="H6" s="429"/>
      <c r="I6" s="429"/>
      <c r="J6" s="429"/>
      <c r="K6" s="429"/>
      <c r="L6" s="429"/>
      <c r="M6" s="430"/>
    </row>
    <row r="7" spans="1:14" ht="42.75" customHeight="1" x14ac:dyDescent="0.3">
      <c r="A7" s="187">
        <v>3</v>
      </c>
      <c r="B7" s="221" t="s">
        <v>486</v>
      </c>
      <c r="C7" s="428" t="s">
        <v>97</v>
      </c>
      <c r="D7" s="429"/>
      <c r="E7" s="429"/>
      <c r="F7" s="429"/>
      <c r="G7" s="429"/>
      <c r="H7" s="429"/>
      <c r="I7" s="429"/>
      <c r="J7" s="429"/>
      <c r="K7" s="429"/>
      <c r="L7" s="429"/>
      <c r="M7" s="430"/>
    </row>
    <row r="8" spans="1:14" ht="42" customHeight="1" x14ac:dyDescent="0.3">
      <c r="A8" s="187">
        <v>4</v>
      </c>
      <c r="B8" s="214" t="s">
        <v>455</v>
      </c>
      <c r="C8" s="428" t="s">
        <v>487</v>
      </c>
      <c r="D8" s="429"/>
      <c r="E8" s="429"/>
      <c r="F8" s="429"/>
      <c r="G8" s="429"/>
      <c r="H8" s="429"/>
      <c r="I8" s="429"/>
      <c r="J8" s="429"/>
      <c r="K8" s="429"/>
      <c r="L8" s="429"/>
      <c r="M8" s="430"/>
    </row>
    <row r="9" spans="1:14" ht="46.5" customHeight="1" thickBot="1" x14ac:dyDescent="0.35">
      <c r="A9" s="190">
        <v>5</v>
      </c>
      <c r="B9" s="215" t="s">
        <v>456</v>
      </c>
      <c r="C9" s="431" t="s">
        <v>488</v>
      </c>
      <c r="D9" s="432"/>
      <c r="E9" s="432"/>
      <c r="F9" s="432"/>
      <c r="G9" s="432"/>
      <c r="H9" s="432"/>
      <c r="I9" s="432"/>
      <c r="J9" s="432"/>
      <c r="K9" s="432"/>
      <c r="L9" s="432"/>
      <c r="M9" s="433"/>
    </row>
    <row r="10" spans="1:14" ht="9.75" customHeight="1" thickBot="1" x14ac:dyDescent="0.4">
      <c r="A10" s="191"/>
      <c r="B10" s="216"/>
      <c r="C10" s="192"/>
      <c r="D10" s="192"/>
      <c r="E10" s="192"/>
      <c r="F10" s="192"/>
      <c r="G10" s="192"/>
      <c r="H10" s="192"/>
      <c r="I10" s="192"/>
      <c r="J10" s="192"/>
      <c r="K10" s="192"/>
      <c r="L10" s="192"/>
      <c r="M10" s="192"/>
      <c r="N10" s="193"/>
    </row>
    <row r="11" spans="1:14" ht="18.600000000000001" thickBot="1" x14ac:dyDescent="0.35">
      <c r="A11" s="396" t="s">
        <v>480</v>
      </c>
      <c r="B11" s="397"/>
      <c r="C11" s="397"/>
      <c r="D11" s="397"/>
      <c r="E11" s="397"/>
      <c r="F11" s="397"/>
      <c r="G11" s="397"/>
      <c r="H11" s="397"/>
      <c r="I11" s="397"/>
      <c r="J11" s="397"/>
      <c r="K11" s="397"/>
      <c r="L11" s="397"/>
      <c r="M11" s="398"/>
    </row>
    <row r="12" spans="1:14" ht="18.600000000000001" thickBot="1" x14ac:dyDescent="0.4">
      <c r="A12" s="189" t="s">
        <v>404</v>
      </c>
      <c r="B12" s="217" t="s">
        <v>458</v>
      </c>
      <c r="C12" s="399" t="s">
        <v>261</v>
      </c>
      <c r="D12" s="400"/>
      <c r="E12" s="400"/>
      <c r="F12" s="400"/>
      <c r="G12" s="400"/>
      <c r="H12" s="400"/>
      <c r="I12" s="400"/>
      <c r="J12" s="400"/>
      <c r="K12" s="400"/>
      <c r="L12" s="400"/>
      <c r="M12" s="401"/>
    </row>
    <row r="13" spans="1:14" ht="15.75" customHeight="1" x14ac:dyDescent="0.3">
      <c r="A13" s="425" t="s">
        <v>484</v>
      </c>
      <c r="B13" s="426"/>
      <c r="C13" s="426"/>
      <c r="D13" s="426"/>
      <c r="E13" s="426"/>
      <c r="F13" s="426"/>
      <c r="G13" s="426"/>
      <c r="H13" s="426"/>
      <c r="I13" s="426"/>
      <c r="J13" s="426"/>
      <c r="K13" s="426"/>
      <c r="L13" s="426"/>
      <c r="M13" s="427"/>
    </row>
    <row r="14" spans="1:14" ht="18" x14ac:dyDescent="0.3">
      <c r="A14" s="194">
        <v>1</v>
      </c>
      <c r="B14" s="218" t="s">
        <v>5</v>
      </c>
      <c r="C14" s="434" t="s">
        <v>460</v>
      </c>
      <c r="D14" s="434"/>
      <c r="E14" s="434"/>
      <c r="F14" s="434"/>
      <c r="G14" s="434"/>
      <c r="H14" s="434"/>
      <c r="I14" s="434"/>
      <c r="J14" s="434"/>
      <c r="K14" s="434"/>
      <c r="L14" s="434"/>
      <c r="M14" s="434"/>
    </row>
    <row r="15" spans="1:14" ht="19.5" customHeight="1" x14ac:dyDescent="0.3">
      <c r="A15" s="187">
        <v>2</v>
      </c>
      <c r="B15" s="219" t="s">
        <v>6</v>
      </c>
      <c r="C15" s="441" t="s">
        <v>461</v>
      </c>
      <c r="D15" s="441"/>
      <c r="E15" s="441"/>
      <c r="F15" s="441"/>
      <c r="G15" s="441"/>
      <c r="H15" s="441"/>
      <c r="I15" s="441"/>
      <c r="J15" s="441"/>
      <c r="K15" s="441"/>
      <c r="L15" s="441"/>
      <c r="M15" s="441"/>
    </row>
    <row r="16" spans="1:14" ht="18" x14ac:dyDescent="0.3">
      <c r="A16" s="187">
        <v>3</v>
      </c>
      <c r="B16" s="219" t="s">
        <v>7</v>
      </c>
      <c r="C16" s="441" t="s">
        <v>459</v>
      </c>
      <c r="D16" s="441"/>
      <c r="E16" s="441"/>
      <c r="F16" s="441"/>
      <c r="G16" s="441"/>
      <c r="H16" s="441"/>
      <c r="I16" s="441"/>
      <c r="J16" s="441"/>
      <c r="K16" s="441"/>
      <c r="L16" s="441"/>
      <c r="M16" s="441"/>
    </row>
    <row r="17" spans="1:13" ht="19.5" customHeight="1" thickBot="1" x14ac:dyDescent="0.35">
      <c r="A17" s="187">
        <v>4</v>
      </c>
      <c r="B17" s="219" t="s">
        <v>143</v>
      </c>
      <c r="C17" s="441" t="s">
        <v>462</v>
      </c>
      <c r="D17" s="441"/>
      <c r="E17" s="441"/>
      <c r="F17" s="441"/>
      <c r="G17" s="441"/>
      <c r="H17" s="441"/>
      <c r="I17" s="441"/>
      <c r="J17" s="441"/>
      <c r="K17" s="441"/>
      <c r="L17" s="441"/>
      <c r="M17" s="441"/>
    </row>
    <row r="18" spans="1:13" ht="9.75" customHeight="1" thickBot="1" x14ac:dyDescent="0.4">
      <c r="A18" s="191"/>
      <c r="B18" s="216"/>
      <c r="C18" s="192"/>
      <c r="D18" s="192"/>
      <c r="E18" s="192"/>
      <c r="F18" s="192"/>
      <c r="G18" s="192"/>
      <c r="H18" s="192"/>
      <c r="I18" s="192"/>
      <c r="J18" s="192"/>
      <c r="K18" s="192"/>
      <c r="L18" s="192"/>
      <c r="M18" s="192"/>
    </row>
    <row r="19" spans="1:13" ht="18.600000000000001" thickBot="1" x14ac:dyDescent="0.35">
      <c r="A19" s="396" t="s">
        <v>481</v>
      </c>
      <c r="B19" s="397"/>
      <c r="C19" s="397"/>
      <c r="D19" s="397"/>
      <c r="E19" s="397"/>
      <c r="F19" s="397"/>
      <c r="G19" s="397"/>
      <c r="H19" s="397"/>
      <c r="I19" s="397"/>
      <c r="J19" s="397"/>
      <c r="K19" s="397"/>
      <c r="L19" s="397"/>
      <c r="M19" s="398"/>
    </row>
    <row r="20" spans="1:13" ht="18.600000000000001" thickBot="1" x14ac:dyDescent="0.4">
      <c r="A20" s="189" t="s">
        <v>404</v>
      </c>
      <c r="B20" s="217" t="s">
        <v>458</v>
      </c>
      <c r="C20" s="399" t="s">
        <v>261</v>
      </c>
      <c r="D20" s="400"/>
      <c r="E20" s="400"/>
      <c r="F20" s="400"/>
      <c r="G20" s="400"/>
      <c r="H20" s="400"/>
      <c r="I20" s="400"/>
      <c r="J20" s="400"/>
      <c r="K20" s="400"/>
      <c r="L20" s="400"/>
      <c r="M20" s="401"/>
    </row>
    <row r="21" spans="1:13" ht="18" x14ac:dyDescent="0.3">
      <c r="A21" s="187">
        <v>5</v>
      </c>
      <c r="B21" s="219" t="s">
        <v>9</v>
      </c>
      <c r="C21" s="435" t="s">
        <v>463</v>
      </c>
      <c r="D21" s="436"/>
      <c r="E21" s="436"/>
      <c r="F21" s="436"/>
      <c r="G21" s="436"/>
      <c r="H21" s="436"/>
      <c r="I21" s="436"/>
      <c r="J21" s="436"/>
      <c r="K21" s="436"/>
      <c r="L21" s="436"/>
      <c r="M21" s="437"/>
    </row>
    <row r="22" spans="1:13" ht="18.600000000000001" thickBot="1" x14ac:dyDescent="0.35">
      <c r="A22" s="187">
        <v>6</v>
      </c>
      <c r="B22" s="219" t="s">
        <v>286</v>
      </c>
      <c r="C22" s="435" t="s">
        <v>464</v>
      </c>
      <c r="D22" s="436"/>
      <c r="E22" s="436"/>
      <c r="F22" s="436"/>
      <c r="G22" s="436"/>
      <c r="H22" s="436"/>
      <c r="I22" s="436"/>
      <c r="J22" s="436"/>
      <c r="K22" s="436"/>
      <c r="L22" s="436"/>
      <c r="M22" s="437"/>
    </row>
    <row r="23" spans="1:13" ht="18" x14ac:dyDescent="0.3">
      <c r="A23" s="187">
        <v>7</v>
      </c>
      <c r="B23" s="219" t="s">
        <v>10</v>
      </c>
      <c r="C23" s="435" t="s">
        <v>465</v>
      </c>
      <c r="D23" s="436"/>
      <c r="E23" s="436"/>
      <c r="F23" s="436"/>
      <c r="G23" s="436"/>
      <c r="H23" s="436"/>
      <c r="I23" s="436"/>
      <c r="J23" s="436"/>
      <c r="K23" s="436"/>
      <c r="L23" s="436"/>
      <c r="M23" s="437"/>
    </row>
    <row r="24" spans="1:13" ht="18.600000000000001" thickBot="1" x14ac:dyDescent="0.35">
      <c r="A24" s="187">
        <v>8</v>
      </c>
      <c r="B24" s="219" t="s">
        <v>17</v>
      </c>
      <c r="C24" s="435" t="s">
        <v>573</v>
      </c>
      <c r="D24" s="436"/>
      <c r="E24" s="436"/>
      <c r="F24" s="436"/>
      <c r="G24" s="436"/>
      <c r="H24" s="436"/>
      <c r="I24" s="436"/>
      <c r="J24" s="436"/>
      <c r="K24" s="436"/>
      <c r="L24" s="436"/>
      <c r="M24" s="437"/>
    </row>
    <row r="25" spans="1:13" ht="9.75" customHeight="1" thickBot="1" x14ac:dyDescent="0.4">
      <c r="A25" s="191"/>
      <c r="B25" s="216"/>
      <c r="C25" s="192"/>
      <c r="D25" s="192"/>
      <c r="E25" s="192"/>
      <c r="F25" s="192"/>
      <c r="G25" s="192"/>
      <c r="H25" s="192"/>
      <c r="I25" s="192"/>
      <c r="J25" s="192"/>
      <c r="K25" s="192"/>
      <c r="L25" s="192"/>
      <c r="M25" s="192"/>
    </row>
    <row r="26" spans="1:13" ht="18.600000000000001" thickBot="1" x14ac:dyDescent="0.35">
      <c r="A26" s="396" t="s">
        <v>482</v>
      </c>
      <c r="B26" s="397"/>
      <c r="C26" s="397"/>
      <c r="D26" s="397"/>
      <c r="E26" s="397"/>
      <c r="F26" s="397"/>
      <c r="G26" s="397"/>
      <c r="H26" s="397"/>
      <c r="I26" s="397"/>
      <c r="J26" s="397"/>
      <c r="K26" s="397"/>
      <c r="L26" s="397"/>
      <c r="M26" s="398"/>
    </row>
    <row r="27" spans="1:13" ht="18.600000000000001" thickBot="1" x14ac:dyDescent="0.4">
      <c r="A27" s="189" t="s">
        <v>404</v>
      </c>
      <c r="B27" s="217" t="s">
        <v>458</v>
      </c>
      <c r="C27" s="399" t="s">
        <v>261</v>
      </c>
      <c r="D27" s="400"/>
      <c r="E27" s="400"/>
      <c r="F27" s="400"/>
      <c r="G27" s="400"/>
      <c r="H27" s="400"/>
      <c r="I27" s="400"/>
      <c r="J27" s="400"/>
      <c r="K27" s="400"/>
      <c r="L27" s="400"/>
      <c r="M27" s="401"/>
    </row>
    <row r="28" spans="1:13" ht="17.25" customHeight="1" x14ac:dyDescent="0.3">
      <c r="A28" s="187">
        <v>8</v>
      </c>
      <c r="B28" s="219" t="s">
        <v>1</v>
      </c>
      <c r="C28" s="441" t="s">
        <v>466</v>
      </c>
      <c r="D28" s="441"/>
      <c r="E28" s="441"/>
      <c r="F28" s="441"/>
      <c r="G28" s="441"/>
      <c r="H28" s="441"/>
      <c r="I28" s="441"/>
      <c r="J28" s="441"/>
      <c r="K28" s="441"/>
      <c r="L28" s="441"/>
      <c r="M28" s="441"/>
    </row>
    <row r="29" spans="1:13" ht="33.75" customHeight="1" x14ac:dyDescent="0.3">
      <c r="A29" s="187">
        <v>9</v>
      </c>
      <c r="B29" s="219" t="s">
        <v>11</v>
      </c>
      <c r="C29" s="419" t="s">
        <v>467</v>
      </c>
      <c r="D29" s="420"/>
      <c r="E29" s="420"/>
      <c r="F29" s="420"/>
      <c r="G29" s="420"/>
      <c r="H29" s="420"/>
      <c r="I29" s="420"/>
      <c r="J29" s="420"/>
      <c r="K29" s="420"/>
      <c r="L29" s="420"/>
      <c r="M29" s="421"/>
    </row>
    <row r="30" spans="1:13" ht="18" x14ac:dyDescent="0.3">
      <c r="A30" s="187">
        <v>10</v>
      </c>
      <c r="B30" s="219" t="s">
        <v>12</v>
      </c>
      <c r="C30" s="419" t="s">
        <v>468</v>
      </c>
      <c r="D30" s="420"/>
      <c r="E30" s="420"/>
      <c r="F30" s="420"/>
      <c r="G30" s="420"/>
      <c r="H30" s="420"/>
      <c r="I30" s="420"/>
      <c r="J30" s="420"/>
      <c r="K30" s="420"/>
      <c r="L30" s="420"/>
      <c r="M30" s="421"/>
    </row>
    <row r="31" spans="1:13" ht="18" x14ac:dyDescent="0.3">
      <c r="A31" s="187">
        <v>11</v>
      </c>
      <c r="B31" s="219" t="s">
        <v>13</v>
      </c>
      <c r="C31" s="419" t="s">
        <v>469</v>
      </c>
      <c r="D31" s="420"/>
      <c r="E31" s="420"/>
      <c r="F31" s="420"/>
      <c r="G31" s="420"/>
      <c r="H31" s="420"/>
      <c r="I31" s="420"/>
      <c r="J31" s="420"/>
      <c r="K31" s="420"/>
      <c r="L31" s="420"/>
      <c r="M31" s="421"/>
    </row>
    <row r="32" spans="1:13" ht="32.25" customHeight="1" thickBot="1" x14ac:dyDescent="0.35">
      <c r="A32" s="187">
        <v>12</v>
      </c>
      <c r="B32" s="219" t="s">
        <v>14</v>
      </c>
      <c r="C32" s="419" t="s">
        <v>470</v>
      </c>
      <c r="D32" s="420"/>
      <c r="E32" s="420"/>
      <c r="F32" s="420"/>
      <c r="G32" s="420"/>
      <c r="H32" s="420"/>
      <c r="I32" s="420"/>
      <c r="J32" s="420"/>
      <c r="K32" s="420"/>
      <c r="L32" s="420"/>
      <c r="M32" s="421"/>
    </row>
    <row r="33" spans="1:13" ht="9.75" customHeight="1" thickBot="1" x14ac:dyDescent="0.4">
      <c r="A33" s="191"/>
      <c r="B33" s="216"/>
      <c r="C33" s="192"/>
      <c r="D33" s="192"/>
      <c r="E33" s="192"/>
      <c r="F33" s="192"/>
      <c r="G33" s="192"/>
      <c r="H33" s="192"/>
      <c r="I33" s="192"/>
      <c r="J33" s="192"/>
      <c r="K33" s="192"/>
      <c r="L33" s="192"/>
      <c r="M33" s="192"/>
    </row>
    <row r="34" spans="1:13" ht="18.600000000000001" thickBot="1" x14ac:dyDescent="0.35">
      <c r="A34" s="422" t="s">
        <v>471</v>
      </c>
      <c r="B34" s="423"/>
      <c r="C34" s="423"/>
      <c r="D34" s="423"/>
      <c r="E34" s="423"/>
      <c r="F34" s="423"/>
      <c r="G34" s="423"/>
      <c r="H34" s="423"/>
      <c r="I34" s="423"/>
      <c r="J34" s="423"/>
      <c r="K34" s="423"/>
      <c r="L34" s="423"/>
      <c r="M34" s="424"/>
    </row>
    <row r="35" spans="1:13" ht="18.600000000000001" thickBot="1" x14ac:dyDescent="0.4">
      <c r="A35" s="189" t="s">
        <v>404</v>
      </c>
      <c r="B35" s="217" t="s">
        <v>458</v>
      </c>
      <c r="C35" s="399" t="s">
        <v>261</v>
      </c>
      <c r="D35" s="400"/>
      <c r="E35" s="400"/>
      <c r="F35" s="400"/>
      <c r="G35" s="400"/>
      <c r="H35" s="400"/>
      <c r="I35" s="400"/>
      <c r="J35" s="400"/>
      <c r="K35" s="400"/>
      <c r="L35" s="400"/>
      <c r="M35" s="401"/>
    </row>
    <row r="36" spans="1:13" ht="18.600000000000001" thickBot="1" x14ac:dyDescent="0.35">
      <c r="A36" s="195">
        <v>1</v>
      </c>
      <c r="B36" s="220" t="s">
        <v>442</v>
      </c>
      <c r="C36" s="411" t="s">
        <v>472</v>
      </c>
      <c r="D36" s="411"/>
      <c r="E36" s="411"/>
      <c r="F36" s="411"/>
      <c r="G36" s="411"/>
      <c r="H36" s="411"/>
      <c r="I36" s="411"/>
      <c r="J36" s="411"/>
      <c r="K36" s="411"/>
      <c r="L36" s="411"/>
      <c r="M36" s="412"/>
    </row>
    <row r="37" spans="1:13" ht="9.75" customHeight="1" thickBot="1" x14ac:dyDescent="0.4">
      <c r="A37" s="191"/>
      <c r="B37" s="216"/>
      <c r="C37" s="192"/>
      <c r="D37" s="192"/>
      <c r="E37" s="192"/>
      <c r="F37" s="192"/>
      <c r="G37" s="192"/>
      <c r="H37" s="192"/>
      <c r="I37" s="192"/>
      <c r="J37" s="192"/>
      <c r="K37" s="192"/>
      <c r="L37" s="192"/>
      <c r="M37" s="192"/>
    </row>
    <row r="38" spans="1:13" ht="9.75" customHeight="1" thickBot="1" x14ac:dyDescent="0.4">
      <c r="A38" s="191"/>
      <c r="B38" s="216"/>
      <c r="C38" s="192"/>
      <c r="D38" s="192"/>
      <c r="E38" s="192"/>
      <c r="F38" s="192"/>
      <c r="G38" s="192"/>
      <c r="H38" s="192"/>
      <c r="I38" s="192"/>
      <c r="J38" s="192"/>
      <c r="K38" s="192"/>
      <c r="L38" s="192"/>
      <c r="M38" s="192"/>
    </row>
    <row r="39" spans="1:13" ht="18.600000000000001" thickBot="1" x14ac:dyDescent="0.35">
      <c r="A39" s="404" t="s">
        <v>473</v>
      </c>
      <c r="B39" s="405"/>
      <c r="C39" s="405"/>
      <c r="D39" s="405"/>
      <c r="E39" s="405"/>
      <c r="F39" s="405"/>
      <c r="G39" s="405"/>
      <c r="H39" s="405"/>
      <c r="I39" s="405"/>
      <c r="J39" s="405"/>
      <c r="K39" s="405"/>
      <c r="L39" s="405"/>
      <c r="M39" s="406"/>
    </row>
    <row r="40" spans="1:13" ht="18.600000000000001" thickBot="1" x14ac:dyDescent="0.4">
      <c r="A40" s="189" t="s">
        <v>404</v>
      </c>
      <c r="B40" s="217" t="s">
        <v>458</v>
      </c>
      <c r="C40" s="399" t="s">
        <v>261</v>
      </c>
      <c r="D40" s="400"/>
      <c r="E40" s="400"/>
      <c r="F40" s="400"/>
      <c r="G40" s="400"/>
      <c r="H40" s="400"/>
      <c r="I40" s="400"/>
      <c r="J40" s="400"/>
      <c r="K40" s="400"/>
      <c r="L40" s="400"/>
      <c r="M40" s="401"/>
    </row>
    <row r="41" spans="1:13" ht="31.5" customHeight="1" x14ac:dyDescent="0.3">
      <c r="A41" s="408" t="s">
        <v>485</v>
      </c>
      <c r="B41" s="409"/>
      <c r="C41" s="409"/>
      <c r="D41" s="409"/>
      <c r="E41" s="409"/>
      <c r="F41" s="409"/>
      <c r="G41" s="409"/>
      <c r="H41" s="409"/>
      <c r="I41" s="409"/>
      <c r="J41" s="409"/>
      <c r="K41" s="409"/>
      <c r="L41" s="409"/>
      <c r="M41" s="410"/>
    </row>
    <row r="42" spans="1:13" ht="34.5" customHeight="1" x14ac:dyDescent="0.3">
      <c r="A42" s="194">
        <v>1</v>
      </c>
      <c r="B42" s="344" t="s">
        <v>500</v>
      </c>
      <c r="C42" s="407" t="s">
        <v>502</v>
      </c>
      <c r="D42" s="407"/>
      <c r="E42" s="407"/>
      <c r="F42" s="407"/>
      <c r="G42" s="407"/>
      <c r="H42" s="407"/>
      <c r="I42" s="407"/>
      <c r="J42" s="407"/>
      <c r="K42" s="407"/>
      <c r="L42" s="407"/>
      <c r="M42" s="407"/>
    </row>
    <row r="43" spans="1:13" ht="33.75" customHeight="1" x14ac:dyDescent="0.3">
      <c r="A43" s="187">
        <v>2</v>
      </c>
      <c r="B43" s="345" t="s">
        <v>237</v>
      </c>
      <c r="C43" s="395" t="s">
        <v>474</v>
      </c>
      <c r="D43" s="395"/>
      <c r="E43" s="395"/>
      <c r="F43" s="395"/>
      <c r="G43" s="395"/>
      <c r="H43" s="395"/>
      <c r="I43" s="395"/>
      <c r="J43" s="395"/>
      <c r="K43" s="395"/>
      <c r="L43" s="395"/>
      <c r="M43" s="395"/>
    </row>
    <row r="44" spans="1:13" ht="33.75" customHeight="1" x14ac:dyDescent="0.3">
      <c r="A44" s="187">
        <v>3</v>
      </c>
      <c r="B44" s="345" t="s">
        <v>239</v>
      </c>
      <c r="C44" s="395" t="s">
        <v>475</v>
      </c>
      <c r="D44" s="395"/>
      <c r="E44" s="395"/>
      <c r="F44" s="395"/>
      <c r="G44" s="395"/>
      <c r="H44" s="395"/>
      <c r="I44" s="395"/>
      <c r="J44" s="395"/>
      <c r="K44" s="395"/>
      <c r="L44" s="395"/>
      <c r="M44" s="395"/>
    </row>
    <row r="45" spans="1:13" ht="29.25" customHeight="1" thickBot="1" x14ac:dyDescent="0.35">
      <c r="A45" s="187">
        <v>4</v>
      </c>
      <c r="B45" s="345" t="s">
        <v>238</v>
      </c>
      <c r="C45" s="395" t="s">
        <v>476</v>
      </c>
      <c r="D45" s="395"/>
      <c r="E45" s="395"/>
      <c r="F45" s="395"/>
      <c r="G45" s="395"/>
      <c r="H45" s="395"/>
      <c r="I45" s="395"/>
      <c r="J45" s="395"/>
      <c r="K45" s="395"/>
      <c r="L45" s="395"/>
      <c r="M45" s="395"/>
    </row>
    <row r="46" spans="1:13" ht="9.75" customHeight="1" thickBot="1" x14ac:dyDescent="0.4">
      <c r="A46" s="191"/>
      <c r="B46" s="216"/>
      <c r="C46" s="192"/>
      <c r="D46" s="192"/>
      <c r="E46" s="192"/>
      <c r="F46" s="192"/>
      <c r="G46" s="192"/>
      <c r="H46" s="192"/>
      <c r="I46" s="192"/>
      <c r="J46" s="192"/>
      <c r="K46" s="192"/>
      <c r="L46" s="192"/>
      <c r="M46" s="192"/>
    </row>
    <row r="47" spans="1:13" ht="18.600000000000001" thickBot="1" x14ac:dyDescent="0.35">
      <c r="A47" s="396" t="s">
        <v>477</v>
      </c>
      <c r="B47" s="397"/>
      <c r="C47" s="397"/>
      <c r="D47" s="397"/>
      <c r="E47" s="397"/>
      <c r="F47" s="397"/>
      <c r="G47" s="397"/>
      <c r="H47" s="397"/>
      <c r="I47" s="397"/>
      <c r="J47" s="397"/>
      <c r="K47" s="397"/>
      <c r="L47" s="397"/>
      <c r="M47" s="398"/>
    </row>
    <row r="48" spans="1:13" ht="18.600000000000001" thickBot="1" x14ac:dyDescent="0.4">
      <c r="A48" s="189" t="s">
        <v>404</v>
      </c>
      <c r="B48" s="217" t="s">
        <v>458</v>
      </c>
      <c r="C48" s="399" t="s">
        <v>261</v>
      </c>
      <c r="D48" s="400"/>
      <c r="E48" s="400"/>
      <c r="F48" s="400"/>
      <c r="G48" s="400"/>
      <c r="H48" s="400"/>
      <c r="I48" s="400"/>
      <c r="J48" s="400"/>
      <c r="K48" s="400"/>
      <c r="L48" s="400"/>
      <c r="M48" s="401"/>
    </row>
    <row r="49" spans="1:13" ht="18.600000000000001" thickBot="1" x14ac:dyDescent="0.35">
      <c r="A49" s="196">
        <v>1</v>
      </c>
      <c r="B49" s="219" t="s">
        <v>18</v>
      </c>
      <c r="C49" s="402" t="s">
        <v>478</v>
      </c>
      <c r="D49" s="402"/>
      <c r="E49" s="402"/>
      <c r="F49" s="402"/>
      <c r="G49" s="402"/>
      <c r="H49" s="402"/>
      <c r="I49" s="402"/>
      <c r="J49" s="402"/>
      <c r="K49" s="402"/>
      <c r="L49" s="402"/>
      <c r="M49" s="403"/>
    </row>
    <row r="50" spans="1:13" x14ac:dyDescent="0.3">
      <c r="C50" s="41"/>
    </row>
    <row r="51" spans="1:13" x14ac:dyDescent="0.3">
      <c r="C51" s="41"/>
    </row>
    <row r="52" spans="1:13" x14ac:dyDescent="0.3">
      <c r="C52" s="41"/>
    </row>
    <row r="53" spans="1:13" x14ac:dyDescent="0.3">
      <c r="C53" s="41"/>
    </row>
    <row r="54" spans="1:13" x14ac:dyDescent="0.3">
      <c r="C54" s="41"/>
    </row>
    <row r="55" spans="1:13" x14ac:dyDescent="0.3">
      <c r="C55" s="41"/>
    </row>
    <row r="56" spans="1:13" x14ac:dyDescent="0.3">
      <c r="C56" s="41"/>
    </row>
    <row r="57" spans="1:13" x14ac:dyDescent="0.3">
      <c r="C57" s="41"/>
    </row>
  </sheetData>
  <mergeCells count="41">
    <mergeCell ref="C30:M30"/>
    <mergeCell ref="C31:M31"/>
    <mergeCell ref="C16:M16"/>
    <mergeCell ref="C15:M15"/>
    <mergeCell ref="C17:M17"/>
    <mergeCell ref="C23:M23"/>
    <mergeCell ref="C28:M28"/>
    <mergeCell ref="C14:M14"/>
    <mergeCell ref="C24:M24"/>
    <mergeCell ref="C29:M29"/>
    <mergeCell ref="C5:M5"/>
    <mergeCell ref="C6:M6"/>
    <mergeCell ref="C8:M8"/>
    <mergeCell ref="C21:M21"/>
    <mergeCell ref="C22:M22"/>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A39:M39"/>
    <mergeCell ref="C40:M40"/>
    <mergeCell ref="C42:M42"/>
    <mergeCell ref="C43:M43"/>
    <mergeCell ref="A41:M41"/>
    <mergeCell ref="C44:M44"/>
    <mergeCell ref="C45:M45"/>
    <mergeCell ref="A47:M47"/>
    <mergeCell ref="C48:M48"/>
    <mergeCell ref="C49:M49"/>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7"/>
    <col min="13" max="13" width="10.21875" style="7"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6"/>
      <c r="S1" s="6"/>
      <c r="T1" s="6"/>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7">
        <f>Activity!P11</f>
        <v>0</v>
      </c>
      <c r="M2" s="7" t="e">
        <f>Activity!#REF!</f>
        <v>#REF!</v>
      </c>
      <c r="N2" t="e">
        <f>Activity!#REF!</f>
        <v>#REF!</v>
      </c>
      <c r="O2" t="e">
        <f>Activity!#REF!</f>
        <v>#REF!</v>
      </c>
      <c r="P2">
        <f>Activity!V11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7">
        <f>Activity!P12</f>
        <v>0</v>
      </c>
      <c r="M3" s="7" t="e">
        <f>Activity!#REF!</f>
        <v>#REF!</v>
      </c>
      <c r="N3" t="e">
        <f>Activity!#REF!</f>
        <v>#REF!</v>
      </c>
      <c r="O3" t="e">
        <f>Activity!#REF!</f>
        <v>#REF!</v>
      </c>
      <c r="P3">
        <f>Activity!V12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7">
        <f>Activity!P13</f>
        <v>0</v>
      </c>
      <c r="M4" s="7" t="e">
        <f>Activity!#REF!</f>
        <v>#REF!</v>
      </c>
      <c r="N4" t="e">
        <f>Activity!#REF!</f>
        <v>#REF!</v>
      </c>
      <c r="O4" t="e">
        <f>Activity!#REF!</f>
        <v>#REF!</v>
      </c>
      <c r="P4">
        <f>Activity!V13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7">
        <f>Activity!P14</f>
        <v>0</v>
      </c>
      <c r="M5" s="7" t="e">
        <f>Activity!#REF!</f>
        <v>#REF!</v>
      </c>
      <c r="N5" t="e">
        <f>Activity!#REF!</f>
        <v>#REF!</v>
      </c>
      <c r="O5" t="e">
        <f>Activity!#REF!</f>
        <v>#REF!</v>
      </c>
      <c r="P5">
        <f>Activity!V14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7">
        <f>Activity!P15</f>
        <v>0</v>
      </c>
      <c r="M6" s="7" t="e">
        <f>Activity!#REF!</f>
        <v>#REF!</v>
      </c>
      <c r="N6" t="e">
        <f>Activity!#REF!</f>
        <v>#REF!</v>
      </c>
      <c r="O6" t="e">
        <f>Activity!#REF!</f>
        <v>#REF!</v>
      </c>
      <c r="P6">
        <f>Activity!V15</f>
        <v>0</v>
      </c>
      <c r="W6" s="8"/>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7">
        <f>Activity!P16</f>
        <v>0</v>
      </c>
      <c r="M7" s="7" t="e">
        <f>Activity!#REF!</f>
        <v>#REF!</v>
      </c>
      <c r="N7" t="e">
        <f>Activity!#REF!</f>
        <v>#REF!</v>
      </c>
      <c r="O7" t="e">
        <f>Activity!#REF!</f>
        <v>#REF!</v>
      </c>
      <c r="P7">
        <f>Activity!V16</f>
        <v>0</v>
      </c>
      <c r="W7" s="8"/>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7">
        <f>Activity!P17</f>
        <v>0</v>
      </c>
      <c r="M8" s="7" t="e">
        <f>Activity!#REF!</f>
        <v>#REF!</v>
      </c>
      <c r="N8" t="e">
        <f>Activity!#REF!</f>
        <v>#REF!</v>
      </c>
      <c r="O8" t="e">
        <f>Activity!#REF!</f>
        <v>#REF!</v>
      </c>
      <c r="P8">
        <f>Activity!V17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7">
        <f>Activity!P18</f>
        <v>0</v>
      </c>
      <c r="M9" s="7" t="e">
        <f>Activity!#REF!</f>
        <v>#REF!</v>
      </c>
      <c r="N9" t="e">
        <f>Activity!#REF!</f>
        <v>#REF!</v>
      </c>
      <c r="O9" t="e">
        <f>Activity!#REF!</f>
        <v>#REF!</v>
      </c>
      <c r="P9">
        <f>Activity!V18</f>
        <v>0</v>
      </c>
      <c r="W9" s="9"/>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7">
        <f>Activity!P19</f>
        <v>0</v>
      </c>
      <c r="M10" s="7" t="e">
        <f>Activity!#REF!</f>
        <v>#REF!</v>
      </c>
      <c r="N10" t="e">
        <f>Activity!#REF!</f>
        <v>#REF!</v>
      </c>
      <c r="O10" t="e">
        <f>Activity!#REF!</f>
        <v>#REF!</v>
      </c>
      <c r="P10">
        <f>Activity!V19</f>
        <v>0</v>
      </c>
      <c r="W10" s="9"/>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7">
        <f>Activity!P20</f>
        <v>0</v>
      </c>
      <c r="M11" s="7" t="e">
        <f>Activity!#REF!</f>
        <v>#REF!</v>
      </c>
      <c r="N11" t="e">
        <f>Activity!#REF!</f>
        <v>#REF!</v>
      </c>
      <c r="O11" t="e">
        <f>Activity!#REF!</f>
        <v>#REF!</v>
      </c>
      <c r="P11">
        <f>Activity!V20</f>
        <v>0</v>
      </c>
      <c r="W11" s="9"/>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7">
        <f>Activity!P21</f>
        <v>0</v>
      </c>
      <c r="M12" s="7" t="e">
        <f>Activity!#REF!</f>
        <v>#REF!</v>
      </c>
      <c r="N12" t="e">
        <f>Activity!#REF!</f>
        <v>#REF!</v>
      </c>
      <c r="O12" t="e">
        <f>Activity!#REF!</f>
        <v>#REF!</v>
      </c>
      <c r="P12">
        <f>Activity!V21</f>
        <v>0</v>
      </c>
      <c r="W12" s="9"/>
    </row>
    <row r="13" spans="1:23" x14ac:dyDescent="0.3">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7">
        <f>Activity!P22</f>
        <v>0</v>
      </c>
      <c r="M13" s="7" t="e">
        <f>Activity!#REF!</f>
        <v>#REF!</v>
      </c>
      <c r="N13" t="e">
        <f>Activity!#REF!</f>
        <v>#REF!</v>
      </c>
      <c r="O13" t="e">
        <f>Activity!#REF!</f>
        <v>#REF!</v>
      </c>
      <c r="P13">
        <f>Activity!V22</f>
        <v>0</v>
      </c>
      <c r="W13" s="9"/>
    </row>
    <row r="14" spans="1:23" x14ac:dyDescent="0.3">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7">
        <f>Activity!P23</f>
        <v>0</v>
      </c>
      <c r="M14" s="7" t="e">
        <f>Activity!#REF!</f>
        <v>#REF!</v>
      </c>
      <c r="N14" t="e">
        <f>Activity!#REF!</f>
        <v>#REF!</v>
      </c>
      <c r="O14" t="e">
        <f>Activity!#REF!</f>
        <v>#REF!</v>
      </c>
      <c r="P14">
        <f>Activity!V23</f>
        <v>0</v>
      </c>
      <c r="W14" s="9"/>
    </row>
    <row r="15" spans="1:23" x14ac:dyDescent="0.3">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7">
        <f>Activity!P24</f>
        <v>0</v>
      </c>
      <c r="M15" s="7" t="e">
        <f>Activity!#REF!</f>
        <v>#REF!</v>
      </c>
      <c r="N15" t="e">
        <f>Activity!#REF!</f>
        <v>#REF!</v>
      </c>
      <c r="O15" t="e">
        <f>Activity!#REF!</f>
        <v>#REF!</v>
      </c>
      <c r="P15">
        <f>Activity!V24</f>
        <v>0</v>
      </c>
      <c r="W15" s="9"/>
    </row>
    <row r="16" spans="1:23" x14ac:dyDescent="0.3">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7">
        <f>Activity!P25</f>
        <v>0</v>
      </c>
      <c r="M16" s="7" t="e">
        <f>Activity!#REF!</f>
        <v>#REF!</v>
      </c>
      <c r="N16" t="e">
        <f>Activity!#REF!</f>
        <v>#REF!</v>
      </c>
      <c r="O16" t="e">
        <f>Activity!#REF!</f>
        <v>#REF!</v>
      </c>
      <c r="P16">
        <f>Activity!V25</f>
        <v>0</v>
      </c>
      <c r="W16" s="9"/>
    </row>
    <row r="17" spans="1:23" x14ac:dyDescent="0.3">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7">
        <f>Activity!P26</f>
        <v>0</v>
      </c>
      <c r="M17" s="7" t="e">
        <f>Activity!#REF!</f>
        <v>#REF!</v>
      </c>
      <c r="N17" t="e">
        <f>Activity!#REF!</f>
        <v>#REF!</v>
      </c>
      <c r="O17" t="e">
        <f>Activity!#REF!</f>
        <v>#REF!</v>
      </c>
      <c r="P17">
        <f>Activity!V26</f>
        <v>0</v>
      </c>
      <c r="W17" s="9"/>
    </row>
    <row r="18" spans="1:23" x14ac:dyDescent="0.3">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7">
        <f>Activity!P27</f>
        <v>0</v>
      </c>
      <c r="M18" s="7" t="e">
        <f>Activity!#REF!</f>
        <v>#REF!</v>
      </c>
      <c r="N18" t="e">
        <f>Activity!#REF!</f>
        <v>#REF!</v>
      </c>
      <c r="O18" t="e">
        <f>Activity!#REF!</f>
        <v>#REF!</v>
      </c>
      <c r="P18">
        <f>Activity!V27</f>
        <v>0</v>
      </c>
    </row>
    <row r="19" spans="1:23" x14ac:dyDescent="0.3">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7">
        <f>Activity!P28</f>
        <v>0</v>
      </c>
      <c r="M19" s="7" t="e">
        <f>Activity!#REF!</f>
        <v>#REF!</v>
      </c>
      <c r="N19" t="e">
        <f>Activity!#REF!</f>
        <v>#REF!</v>
      </c>
      <c r="O19" t="e">
        <f>Activity!#REF!</f>
        <v>#REF!</v>
      </c>
      <c r="P19">
        <f>Activity!V28</f>
        <v>0</v>
      </c>
    </row>
    <row r="20" spans="1:23" x14ac:dyDescent="0.3">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7">
        <f>Activity!P29</f>
        <v>0</v>
      </c>
      <c r="M20" s="7" t="e">
        <f>Activity!#REF!</f>
        <v>#REF!</v>
      </c>
      <c r="N20" t="e">
        <f>Activity!#REF!</f>
        <v>#REF!</v>
      </c>
      <c r="O20" t="e">
        <f>Activity!#REF!</f>
        <v>#REF!</v>
      </c>
      <c r="P20">
        <f>Activity!V29</f>
        <v>0</v>
      </c>
    </row>
    <row r="21" spans="1:23" x14ac:dyDescent="0.3">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7">
        <f>Activity!P30</f>
        <v>0</v>
      </c>
      <c r="M21" s="7" t="e">
        <f>Activity!#REF!</f>
        <v>#REF!</v>
      </c>
      <c r="N21" t="e">
        <f>Activity!#REF!</f>
        <v>#REF!</v>
      </c>
      <c r="O21" t="e">
        <f>Activity!#REF!</f>
        <v>#REF!</v>
      </c>
      <c r="P21">
        <f>Activity!V30</f>
        <v>0</v>
      </c>
    </row>
    <row r="22" spans="1:23" x14ac:dyDescent="0.3">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7">
        <f>Activity!P31</f>
        <v>0</v>
      </c>
      <c r="M22" s="7" t="e">
        <f>Activity!#REF!</f>
        <v>#REF!</v>
      </c>
      <c r="N22" t="e">
        <f>Activity!#REF!</f>
        <v>#REF!</v>
      </c>
      <c r="O22" t="e">
        <f>Activity!#REF!</f>
        <v>#REF!</v>
      </c>
      <c r="P22">
        <f>Activity!V31</f>
        <v>0</v>
      </c>
    </row>
    <row r="23" spans="1:23" x14ac:dyDescent="0.3">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7">
        <f>Activity!P32</f>
        <v>0</v>
      </c>
      <c r="M23" s="7" t="e">
        <f>Activity!#REF!</f>
        <v>#REF!</v>
      </c>
      <c r="N23" t="e">
        <f>Activity!#REF!</f>
        <v>#REF!</v>
      </c>
      <c r="O23" t="e">
        <f>Activity!#REF!</f>
        <v>#REF!</v>
      </c>
      <c r="P23">
        <f>Activity!V32</f>
        <v>0</v>
      </c>
    </row>
    <row r="24" spans="1:23" x14ac:dyDescent="0.3">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7">
        <f>Activity!P33</f>
        <v>0</v>
      </c>
      <c r="M24" s="7" t="e">
        <f>Activity!#REF!</f>
        <v>#REF!</v>
      </c>
      <c r="N24" t="e">
        <f>Activity!#REF!</f>
        <v>#REF!</v>
      </c>
      <c r="O24" t="e">
        <f>Activity!#REF!</f>
        <v>#REF!</v>
      </c>
      <c r="P24">
        <f>Activity!V33</f>
        <v>0</v>
      </c>
    </row>
    <row r="25" spans="1:23" x14ac:dyDescent="0.3">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7">
        <f>Activity!P34</f>
        <v>0</v>
      </c>
      <c r="M25" s="7" t="e">
        <f>Activity!#REF!</f>
        <v>#REF!</v>
      </c>
      <c r="N25" t="e">
        <f>Activity!#REF!</f>
        <v>#REF!</v>
      </c>
      <c r="O25" t="e">
        <f>Activity!#REF!</f>
        <v>#REF!</v>
      </c>
      <c r="P25">
        <f>Activity!V34</f>
        <v>0</v>
      </c>
    </row>
    <row r="26" spans="1:23" x14ac:dyDescent="0.3">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7">
        <f>Activity!P35</f>
        <v>0</v>
      </c>
      <c r="M26" s="7" t="e">
        <f>Activity!#REF!</f>
        <v>#REF!</v>
      </c>
      <c r="N26" t="e">
        <f>Activity!#REF!</f>
        <v>#REF!</v>
      </c>
      <c r="O26" t="e">
        <f>Activity!#REF!</f>
        <v>#REF!</v>
      </c>
      <c r="P26">
        <f>Activity!V35</f>
        <v>0</v>
      </c>
    </row>
    <row r="27" spans="1:23" x14ac:dyDescent="0.3">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7">
        <f>Activity!P36</f>
        <v>0</v>
      </c>
      <c r="M27" s="7" t="e">
        <f>Activity!#REF!</f>
        <v>#REF!</v>
      </c>
      <c r="N27" t="e">
        <f>Activity!#REF!</f>
        <v>#REF!</v>
      </c>
      <c r="O27" t="e">
        <f>Activity!#REF!</f>
        <v>#REF!</v>
      </c>
      <c r="P27">
        <f>Activity!V36</f>
        <v>0</v>
      </c>
    </row>
    <row r="28" spans="1:23" x14ac:dyDescent="0.3">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7">
        <f>Activity!P37</f>
        <v>0</v>
      </c>
      <c r="M28" s="7" t="e">
        <f>Activity!#REF!</f>
        <v>#REF!</v>
      </c>
      <c r="N28" t="e">
        <f>Activity!#REF!</f>
        <v>#REF!</v>
      </c>
      <c r="O28" t="e">
        <f>Activity!#REF!</f>
        <v>#REF!</v>
      </c>
      <c r="P28">
        <f>Activity!V37</f>
        <v>0</v>
      </c>
    </row>
    <row r="29" spans="1:23" x14ac:dyDescent="0.3">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7">
        <f>Activity!P38</f>
        <v>0</v>
      </c>
      <c r="M29" s="7" t="e">
        <f>Activity!#REF!</f>
        <v>#REF!</v>
      </c>
      <c r="N29" t="e">
        <f>Activity!#REF!</f>
        <v>#REF!</v>
      </c>
      <c r="O29" t="e">
        <f>Activity!#REF!</f>
        <v>#REF!</v>
      </c>
      <c r="P29">
        <f>Activity!V38</f>
        <v>0</v>
      </c>
    </row>
    <row r="30" spans="1:23" x14ac:dyDescent="0.3">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7">
        <f>Activity!P39</f>
        <v>0</v>
      </c>
      <c r="M30" s="7" t="e">
        <f>Activity!#REF!</f>
        <v>#REF!</v>
      </c>
      <c r="N30" t="e">
        <f>Activity!#REF!</f>
        <v>#REF!</v>
      </c>
      <c r="O30" t="e">
        <f>Activity!#REF!</f>
        <v>#REF!</v>
      </c>
      <c r="P30">
        <f>Activity!V39</f>
        <v>0</v>
      </c>
    </row>
    <row r="31" spans="1:23" x14ac:dyDescent="0.3">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7">
        <f>Activity!P40</f>
        <v>0</v>
      </c>
      <c r="M31" s="7" t="e">
        <f>Activity!#REF!</f>
        <v>#REF!</v>
      </c>
      <c r="N31" t="e">
        <f>Activity!#REF!</f>
        <v>#REF!</v>
      </c>
      <c r="O31" t="e">
        <f>Activity!#REF!</f>
        <v>#REF!</v>
      </c>
      <c r="P31">
        <f>Activity!V40</f>
        <v>0</v>
      </c>
    </row>
    <row r="32" spans="1:23" x14ac:dyDescent="0.3">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7">
        <f>Activity!P41</f>
        <v>0</v>
      </c>
      <c r="M32" s="7" t="e">
        <f>Activity!#REF!</f>
        <v>#REF!</v>
      </c>
      <c r="N32" t="e">
        <f>Activity!#REF!</f>
        <v>#REF!</v>
      </c>
      <c r="O32" t="e">
        <f>Activity!#REF!</f>
        <v>#REF!</v>
      </c>
      <c r="P32">
        <f>Activity!V41</f>
        <v>0</v>
      </c>
    </row>
    <row r="33" spans="1:16" x14ac:dyDescent="0.3">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7">
        <f>Activity!P42</f>
        <v>0</v>
      </c>
      <c r="M33" s="7" t="e">
        <f>Activity!#REF!</f>
        <v>#REF!</v>
      </c>
      <c r="N33" t="e">
        <f>Activity!#REF!</f>
        <v>#REF!</v>
      </c>
      <c r="O33" t="e">
        <f>Activity!#REF!</f>
        <v>#REF!</v>
      </c>
      <c r="P33">
        <f>Activity!V42</f>
        <v>0</v>
      </c>
    </row>
    <row r="34" spans="1:16" x14ac:dyDescent="0.3">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7">
        <f>Activity!P43</f>
        <v>0</v>
      </c>
      <c r="M34" s="7" t="e">
        <f>Activity!#REF!</f>
        <v>#REF!</v>
      </c>
      <c r="N34" t="e">
        <f>Activity!#REF!</f>
        <v>#REF!</v>
      </c>
      <c r="O34" t="e">
        <f>Activity!#REF!</f>
        <v>#REF!</v>
      </c>
      <c r="P34">
        <f>Activity!V43</f>
        <v>0</v>
      </c>
    </row>
    <row r="35" spans="1:16" x14ac:dyDescent="0.3">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7">
        <f>Activity!P44</f>
        <v>0</v>
      </c>
      <c r="M35" s="7" t="e">
        <f>Activity!#REF!</f>
        <v>#REF!</v>
      </c>
      <c r="N35" t="e">
        <f>Activity!#REF!</f>
        <v>#REF!</v>
      </c>
      <c r="O35" t="e">
        <f>Activity!#REF!</f>
        <v>#REF!</v>
      </c>
      <c r="P35">
        <f>Activity!V44</f>
        <v>0</v>
      </c>
    </row>
    <row r="36" spans="1:16" x14ac:dyDescent="0.3">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7">
        <f>Activity!P45</f>
        <v>0</v>
      </c>
      <c r="M36" s="7" t="e">
        <f>Activity!#REF!</f>
        <v>#REF!</v>
      </c>
      <c r="N36" t="e">
        <f>Activity!#REF!</f>
        <v>#REF!</v>
      </c>
      <c r="O36" t="e">
        <f>Activity!#REF!</f>
        <v>#REF!</v>
      </c>
      <c r="P36">
        <f>Activity!V45</f>
        <v>0</v>
      </c>
    </row>
    <row r="37" spans="1:16" x14ac:dyDescent="0.3">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7">
        <f>Activity!P46</f>
        <v>0</v>
      </c>
      <c r="M37" s="7" t="e">
        <f>Activity!#REF!</f>
        <v>#REF!</v>
      </c>
      <c r="N37" t="e">
        <f>Activity!#REF!</f>
        <v>#REF!</v>
      </c>
      <c r="O37" t="e">
        <f>Activity!#REF!</f>
        <v>#REF!</v>
      </c>
      <c r="P37">
        <f>Activity!V46</f>
        <v>0</v>
      </c>
    </row>
    <row r="38" spans="1:16" x14ac:dyDescent="0.3">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7">
        <f>Activity!P47</f>
        <v>0</v>
      </c>
      <c r="M38" s="7" t="e">
        <f>Activity!#REF!</f>
        <v>#REF!</v>
      </c>
      <c r="N38" t="e">
        <f>Activity!#REF!</f>
        <v>#REF!</v>
      </c>
      <c r="O38" t="e">
        <f>Activity!#REF!</f>
        <v>#REF!</v>
      </c>
      <c r="P38">
        <f>Activity!V47</f>
        <v>0</v>
      </c>
    </row>
    <row r="39" spans="1:16" x14ac:dyDescent="0.3">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7">
        <f>Activity!P48</f>
        <v>0</v>
      </c>
      <c r="M39" s="7" t="e">
        <f>Activity!#REF!</f>
        <v>#REF!</v>
      </c>
      <c r="N39" t="e">
        <f>Activity!#REF!</f>
        <v>#REF!</v>
      </c>
      <c r="O39" t="e">
        <f>Activity!#REF!</f>
        <v>#REF!</v>
      </c>
      <c r="P39">
        <f>Activity!V48</f>
        <v>0</v>
      </c>
    </row>
    <row r="40" spans="1:16" x14ac:dyDescent="0.3">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7">
        <f>Activity!P49</f>
        <v>0</v>
      </c>
      <c r="M40" s="7" t="e">
        <f>Activity!#REF!</f>
        <v>#REF!</v>
      </c>
      <c r="N40" t="e">
        <f>Activity!#REF!</f>
        <v>#REF!</v>
      </c>
      <c r="O40" t="e">
        <f>Activity!#REF!</f>
        <v>#REF!</v>
      </c>
      <c r="P40">
        <f>Activity!V49</f>
        <v>0</v>
      </c>
    </row>
    <row r="41" spans="1:16" x14ac:dyDescent="0.3">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7">
        <f>Activity!P50</f>
        <v>0</v>
      </c>
      <c r="M41" s="7" t="e">
        <f>Activity!#REF!</f>
        <v>#REF!</v>
      </c>
      <c r="N41" t="e">
        <f>Activity!#REF!</f>
        <v>#REF!</v>
      </c>
      <c r="O41" t="e">
        <f>Activity!#REF!</f>
        <v>#REF!</v>
      </c>
      <c r="P41">
        <f>Activity!V50</f>
        <v>0</v>
      </c>
    </row>
    <row r="42" spans="1:16" x14ac:dyDescent="0.3">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7">
        <f>Activity!P51</f>
        <v>0</v>
      </c>
      <c r="M42" s="7" t="e">
        <f>Activity!#REF!</f>
        <v>#REF!</v>
      </c>
      <c r="N42" t="e">
        <f>Activity!#REF!</f>
        <v>#REF!</v>
      </c>
      <c r="O42" t="e">
        <f>Activity!#REF!</f>
        <v>#REF!</v>
      </c>
      <c r="P42">
        <f>Activity!V51</f>
        <v>0</v>
      </c>
    </row>
    <row r="43" spans="1:16" x14ac:dyDescent="0.3">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7">
        <f>Activity!P52</f>
        <v>0</v>
      </c>
      <c r="M43" s="7" t="e">
        <f>Activity!#REF!</f>
        <v>#REF!</v>
      </c>
      <c r="N43" t="e">
        <f>Activity!#REF!</f>
        <v>#REF!</v>
      </c>
      <c r="O43" t="e">
        <f>Activity!#REF!</f>
        <v>#REF!</v>
      </c>
      <c r="P43">
        <f>Activity!V52</f>
        <v>0</v>
      </c>
    </row>
    <row r="44" spans="1:16" x14ac:dyDescent="0.3">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7">
        <f>Activity!P53</f>
        <v>0</v>
      </c>
      <c r="M44" s="7" t="e">
        <f>Activity!#REF!</f>
        <v>#REF!</v>
      </c>
      <c r="N44" t="e">
        <f>Activity!#REF!</f>
        <v>#REF!</v>
      </c>
      <c r="O44" t="e">
        <f>Activity!#REF!</f>
        <v>#REF!</v>
      </c>
      <c r="P44">
        <f>Activity!V53</f>
        <v>0</v>
      </c>
    </row>
    <row r="45" spans="1:16" x14ac:dyDescent="0.3">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7">
        <f>Activity!P54</f>
        <v>0</v>
      </c>
      <c r="M45" s="7" t="e">
        <f>Activity!#REF!</f>
        <v>#REF!</v>
      </c>
      <c r="N45" t="e">
        <f>Activity!#REF!</f>
        <v>#REF!</v>
      </c>
      <c r="O45" t="e">
        <f>Activity!#REF!</f>
        <v>#REF!</v>
      </c>
      <c r="P45">
        <f>Activity!V54</f>
        <v>0</v>
      </c>
    </row>
    <row r="46" spans="1:16" x14ac:dyDescent="0.3">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7">
        <f>Activity!P55</f>
        <v>0</v>
      </c>
      <c r="M46" s="7" t="e">
        <f>Activity!#REF!</f>
        <v>#REF!</v>
      </c>
      <c r="N46" t="e">
        <f>Activity!#REF!</f>
        <v>#REF!</v>
      </c>
      <c r="O46" t="e">
        <f>Activity!#REF!</f>
        <v>#REF!</v>
      </c>
      <c r="P46">
        <f>Activity!V55</f>
        <v>0</v>
      </c>
    </row>
    <row r="47" spans="1:16" x14ac:dyDescent="0.3">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7">
        <f>Activity!P56</f>
        <v>0</v>
      </c>
      <c r="M47" s="7" t="e">
        <f>Activity!#REF!</f>
        <v>#REF!</v>
      </c>
      <c r="N47" t="e">
        <f>Activity!#REF!</f>
        <v>#REF!</v>
      </c>
      <c r="O47" t="e">
        <f>Activity!#REF!</f>
        <v>#REF!</v>
      </c>
      <c r="P47">
        <f>Activity!V56</f>
        <v>0</v>
      </c>
    </row>
    <row r="48" spans="1:16" x14ac:dyDescent="0.3">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7">
        <f>Activity!P57</f>
        <v>0</v>
      </c>
      <c r="M48" s="7" t="e">
        <f>Activity!#REF!</f>
        <v>#REF!</v>
      </c>
      <c r="N48" t="e">
        <f>Activity!#REF!</f>
        <v>#REF!</v>
      </c>
      <c r="O48" t="e">
        <f>Activity!#REF!</f>
        <v>#REF!</v>
      </c>
      <c r="P48">
        <f>Activity!V57</f>
        <v>0</v>
      </c>
    </row>
    <row r="49" spans="1:16" x14ac:dyDescent="0.3">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7">
        <f>Activity!P58</f>
        <v>0</v>
      </c>
      <c r="M49" s="7" t="e">
        <f>Activity!#REF!</f>
        <v>#REF!</v>
      </c>
      <c r="N49" t="e">
        <f>Activity!#REF!</f>
        <v>#REF!</v>
      </c>
      <c r="O49" t="e">
        <f>Activity!#REF!</f>
        <v>#REF!</v>
      </c>
      <c r="P49">
        <f>Activity!V58</f>
        <v>0</v>
      </c>
    </row>
    <row r="50" spans="1:16" x14ac:dyDescent="0.3">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7">
        <f>Activity!P59</f>
        <v>0</v>
      </c>
      <c r="M50" s="7" t="e">
        <f>Activity!#REF!</f>
        <v>#REF!</v>
      </c>
      <c r="N50" t="e">
        <f>Activity!#REF!</f>
        <v>#REF!</v>
      </c>
      <c r="O50" t="e">
        <f>Activity!#REF!</f>
        <v>#REF!</v>
      </c>
      <c r="P50">
        <f>Activity!V59</f>
        <v>0</v>
      </c>
    </row>
    <row r="51" spans="1:16" x14ac:dyDescent="0.3">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7">
        <f>Activity!P60</f>
        <v>0</v>
      </c>
      <c r="M51" s="7" t="e">
        <f>Activity!#REF!</f>
        <v>#REF!</v>
      </c>
      <c r="N51" t="e">
        <f>Activity!#REF!</f>
        <v>#REF!</v>
      </c>
      <c r="O51" t="e">
        <f>Activity!#REF!</f>
        <v>#REF!</v>
      </c>
      <c r="P51">
        <f>Activity!V60</f>
        <v>0</v>
      </c>
    </row>
    <row r="52" spans="1:16" x14ac:dyDescent="0.3">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7">
        <f>Activity!P61</f>
        <v>0</v>
      </c>
      <c r="M52" s="7" t="e">
        <f>Activity!#REF!</f>
        <v>#REF!</v>
      </c>
      <c r="N52" t="e">
        <f>Activity!#REF!</f>
        <v>#REF!</v>
      </c>
      <c r="O52" t="e">
        <f>Activity!#REF!</f>
        <v>#REF!</v>
      </c>
      <c r="P52">
        <f>Activity!V61</f>
        <v>0</v>
      </c>
    </row>
    <row r="53" spans="1:16" x14ac:dyDescent="0.3">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7">
        <f>Activity!P62</f>
        <v>0</v>
      </c>
      <c r="M53" s="7" t="e">
        <f>Activity!#REF!</f>
        <v>#REF!</v>
      </c>
      <c r="N53" t="e">
        <f>Activity!#REF!</f>
        <v>#REF!</v>
      </c>
      <c r="O53" t="e">
        <f>Activity!#REF!</f>
        <v>#REF!</v>
      </c>
      <c r="P53">
        <f>Activity!V62</f>
        <v>0</v>
      </c>
    </row>
    <row r="54" spans="1:16" x14ac:dyDescent="0.3">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7">
        <f>Activity!P63</f>
        <v>0</v>
      </c>
      <c r="M54" s="7" t="e">
        <f>Activity!#REF!</f>
        <v>#REF!</v>
      </c>
      <c r="N54" t="e">
        <f>Activity!#REF!</f>
        <v>#REF!</v>
      </c>
      <c r="O54" t="e">
        <f>Activity!#REF!</f>
        <v>#REF!</v>
      </c>
      <c r="P54">
        <f>Activity!V63</f>
        <v>0</v>
      </c>
    </row>
    <row r="55" spans="1:16" x14ac:dyDescent="0.3">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7">
        <f>Activity!P64</f>
        <v>0</v>
      </c>
      <c r="M55" s="7" t="e">
        <f>Activity!#REF!</f>
        <v>#REF!</v>
      </c>
      <c r="N55" t="e">
        <f>Activity!#REF!</f>
        <v>#REF!</v>
      </c>
      <c r="O55" t="e">
        <f>Activity!#REF!</f>
        <v>#REF!</v>
      </c>
      <c r="P55">
        <f>Activity!V64</f>
        <v>0</v>
      </c>
    </row>
    <row r="56" spans="1:16" x14ac:dyDescent="0.3">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7">
        <f>Activity!P65</f>
        <v>0</v>
      </c>
      <c r="M56" s="7" t="e">
        <f>Activity!#REF!</f>
        <v>#REF!</v>
      </c>
      <c r="N56" t="e">
        <f>Activity!#REF!</f>
        <v>#REF!</v>
      </c>
      <c r="O56" t="e">
        <f>Activity!#REF!</f>
        <v>#REF!</v>
      </c>
      <c r="P56">
        <f>Activity!V65</f>
        <v>0</v>
      </c>
    </row>
    <row r="57" spans="1:16" x14ac:dyDescent="0.3">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7">
        <f>Activity!P66</f>
        <v>0</v>
      </c>
      <c r="M57" s="7" t="e">
        <f>Activity!#REF!</f>
        <v>#REF!</v>
      </c>
      <c r="N57" t="e">
        <f>Activity!#REF!</f>
        <v>#REF!</v>
      </c>
      <c r="O57" t="e">
        <f>Activity!#REF!</f>
        <v>#REF!</v>
      </c>
      <c r="P57">
        <f>Activity!V66</f>
        <v>0</v>
      </c>
    </row>
    <row r="58" spans="1:16" x14ac:dyDescent="0.3">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7">
        <f>Activity!P67</f>
        <v>0</v>
      </c>
      <c r="M58" s="7" t="e">
        <f>Activity!#REF!</f>
        <v>#REF!</v>
      </c>
      <c r="N58" t="e">
        <f>Activity!#REF!</f>
        <v>#REF!</v>
      </c>
      <c r="O58" t="e">
        <f>Activity!#REF!</f>
        <v>#REF!</v>
      </c>
      <c r="P58">
        <f>Activity!V67</f>
        <v>0</v>
      </c>
    </row>
    <row r="59" spans="1:16" x14ac:dyDescent="0.3">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7">
        <f>Activity!P68</f>
        <v>0</v>
      </c>
      <c r="M59" s="7" t="e">
        <f>Activity!#REF!</f>
        <v>#REF!</v>
      </c>
      <c r="N59" t="e">
        <f>Activity!#REF!</f>
        <v>#REF!</v>
      </c>
      <c r="O59" t="e">
        <f>Activity!#REF!</f>
        <v>#REF!</v>
      </c>
      <c r="P59">
        <f>Activity!V68</f>
        <v>0</v>
      </c>
    </row>
    <row r="60" spans="1:16" x14ac:dyDescent="0.3">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7">
        <f>Activity!P69</f>
        <v>0</v>
      </c>
      <c r="M60" s="7" t="e">
        <f>Activity!#REF!</f>
        <v>#REF!</v>
      </c>
      <c r="N60" t="e">
        <f>Activity!#REF!</f>
        <v>#REF!</v>
      </c>
      <c r="O60" t="e">
        <f>Activity!#REF!</f>
        <v>#REF!</v>
      </c>
      <c r="P60">
        <f>Activity!V69</f>
        <v>0</v>
      </c>
    </row>
    <row r="61" spans="1:16" x14ac:dyDescent="0.3">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7">
        <f>Activity!P70</f>
        <v>0</v>
      </c>
      <c r="M61" s="7" t="e">
        <f>Activity!#REF!</f>
        <v>#REF!</v>
      </c>
      <c r="N61" t="e">
        <f>Activity!#REF!</f>
        <v>#REF!</v>
      </c>
      <c r="O61" t="e">
        <f>Activity!#REF!</f>
        <v>#REF!</v>
      </c>
      <c r="P61">
        <f>Activity!V70</f>
        <v>0</v>
      </c>
    </row>
    <row r="62" spans="1:16" x14ac:dyDescent="0.3">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7">
        <f>Activity!P71</f>
        <v>0</v>
      </c>
      <c r="M62" s="7" t="e">
        <f>Activity!#REF!</f>
        <v>#REF!</v>
      </c>
      <c r="N62" t="e">
        <f>Activity!#REF!</f>
        <v>#REF!</v>
      </c>
      <c r="O62" t="e">
        <f>Activity!#REF!</f>
        <v>#REF!</v>
      </c>
      <c r="P62">
        <f>Activity!V71</f>
        <v>0</v>
      </c>
    </row>
    <row r="63" spans="1:16" x14ac:dyDescent="0.3">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7">
        <f>Activity!P72</f>
        <v>0</v>
      </c>
      <c r="M63" s="7" t="e">
        <f>Activity!#REF!</f>
        <v>#REF!</v>
      </c>
      <c r="N63" t="e">
        <f>Activity!#REF!</f>
        <v>#REF!</v>
      </c>
      <c r="O63" t="e">
        <f>Activity!#REF!</f>
        <v>#REF!</v>
      </c>
      <c r="P63">
        <f>Activity!V72</f>
        <v>0</v>
      </c>
    </row>
    <row r="64" spans="1:16" x14ac:dyDescent="0.3">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7">
        <f>Activity!P73</f>
        <v>0</v>
      </c>
      <c r="M64" s="7" t="e">
        <f>Activity!#REF!</f>
        <v>#REF!</v>
      </c>
      <c r="N64" t="e">
        <f>Activity!#REF!</f>
        <v>#REF!</v>
      </c>
      <c r="O64" t="e">
        <f>Activity!#REF!</f>
        <v>#REF!</v>
      </c>
      <c r="P64">
        <f>Activity!V73</f>
        <v>0</v>
      </c>
    </row>
    <row r="65" spans="1:16" x14ac:dyDescent="0.3">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7">
        <f>Activity!P74</f>
        <v>0</v>
      </c>
      <c r="M65" s="7" t="e">
        <f>Activity!#REF!</f>
        <v>#REF!</v>
      </c>
      <c r="N65" t="e">
        <f>Activity!#REF!</f>
        <v>#REF!</v>
      </c>
      <c r="O65" t="e">
        <f>Activity!#REF!</f>
        <v>#REF!</v>
      </c>
      <c r="P65">
        <f>Activity!V74</f>
        <v>0</v>
      </c>
    </row>
    <row r="66" spans="1:16" x14ac:dyDescent="0.3">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7">
        <f>Activity!P75</f>
        <v>0</v>
      </c>
      <c r="M66" s="7" t="e">
        <f>Activity!#REF!</f>
        <v>#REF!</v>
      </c>
      <c r="N66" t="e">
        <f>Activity!#REF!</f>
        <v>#REF!</v>
      </c>
      <c r="O66" t="e">
        <f>Activity!#REF!</f>
        <v>#REF!</v>
      </c>
      <c r="P66">
        <f>Activity!V75</f>
        <v>0</v>
      </c>
    </row>
    <row r="67" spans="1:16" x14ac:dyDescent="0.3">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7">
        <f>Activity!P76</f>
        <v>0</v>
      </c>
      <c r="M67" s="7" t="e">
        <f>Activity!#REF!</f>
        <v>#REF!</v>
      </c>
      <c r="N67" t="e">
        <f>Activity!#REF!</f>
        <v>#REF!</v>
      </c>
      <c r="O67" t="e">
        <f>Activity!#REF!</f>
        <v>#REF!</v>
      </c>
      <c r="P67">
        <f>Activity!V76</f>
        <v>0</v>
      </c>
    </row>
    <row r="68" spans="1:16" x14ac:dyDescent="0.3">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7">
        <f>Activity!P77</f>
        <v>0</v>
      </c>
      <c r="M68" s="7" t="e">
        <f>Activity!#REF!</f>
        <v>#REF!</v>
      </c>
      <c r="N68" t="e">
        <f>Activity!#REF!</f>
        <v>#REF!</v>
      </c>
      <c r="O68" t="e">
        <f>Activity!#REF!</f>
        <v>#REF!</v>
      </c>
      <c r="P68">
        <f>Activity!V77</f>
        <v>0</v>
      </c>
    </row>
    <row r="69" spans="1:16" x14ac:dyDescent="0.3">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7">
        <f>Activity!P78</f>
        <v>0</v>
      </c>
      <c r="M69" s="7" t="e">
        <f>Activity!#REF!</f>
        <v>#REF!</v>
      </c>
      <c r="N69" t="e">
        <f>Activity!#REF!</f>
        <v>#REF!</v>
      </c>
      <c r="O69" t="e">
        <f>Activity!#REF!</f>
        <v>#REF!</v>
      </c>
      <c r="P69">
        <f>Activity!V78</f>
        <v>0</v>
      </c>
    </row>
    <row r="70" spans="1:16" x14ac:dyDescent="0.3">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7">
        <f>Activity!P79</f>
        <v>0</v>
      </c>
      <c r="M70" s="7" t="e">
        <f>Activity!#REF!</f>
        <v>#REF!</v>
      </c>
      <c r="N70" t="e">
        <f>Activity!#REF!</f>
        <v>#REF!</v>
      </c>
      <c r="O70" t="e">
        <f>Activity!#REF!</f>
        <v>#REF!</v>
      </c>
      <c r="P70">
        <f>Activity!V79</f>
        <v>0</v>
      </c>
    </row>
    <row r="71" spans="1:16" x14ac:dyDescent="0.3">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7">
        <f>Activity!P80</f>
        <v>0</v>
      </c>
      <c r="M71" s="7" t="e">
        <f>Activity!#REF!</f>
        <v>#REF!</v>
      </c>
      <c r="N71" t="e">
        <f>Activity!#REF!</f>
        <v>#REF!</v>
      </c>
      <c r="O71" t="e">
        <f>Activity!#REF!</f>
        <v>#REF!</v>
      </c>
      <c r="P71">
        <f>Activity!V80</f>
        <v>0</v>
      </c>
    </row>
    <row r="72" spans="1:16" x14ac:dyDescent="0.3">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7">
        <f>Activity!P81</f>
        <v>0</v>
      </c>
      <c r="M72" s="7" t="e">
        <f>Activity!#REF!</f>
        <v>#REF!</v>
      </c>
      <c r="N72" t="e">
        <f>Activity!#REF!</f>
        <v>#REF!</v>
      </c>
      <c r="O72" t="e">
        <f>Activity!#REF!</f>
        <v>#REF!</v>
      </c>
      <c r="P72">
        <f>Activity!V81</f>
        <v>0</v>
      </c>
    </row>
    <row r="73" spans="1:16" x14ac:dyDescent="0.3">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7">
        <f>Activity!P82</f>
        <v>0</v>
      </c>
      <c r="M73" s="7" t="e">
        <f>Activity!#REF!</f>
        <v>#REF!</v>
      </c>
      <c r="N73" t="e">
        <f>Activity!#REF!</f>
        <v>#REF!</v>
      </c>
      <c r="O73" t="e">
        <f>Activity!#REF!</f>
        <v>#REF!</v>
      </c>
      <c r="P73">
        <f>Activity!V82</f>
        <v>0</v>
      </c>
    </row>
    <row r="74" spans="1:16" x14ac:dyDescent="0.3">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7">
        <f>Activity!P83</f>
        <v>0</v>
      </c>
      <c r="M74" s="7" t="e">
        <f>Activity!#REF!</f>
        <v>#REF!</v>
      </c>
      <c r="N74" t="e">
        <f>Activity!#REF!</f>
        <v>#REF!</v>
      </c>
      <c r="O74" t="e">
        <f>Activity!#REF!</f>
        <v>#REF!</v>
      </c>
      <c r="P74">
        <f>Activity!V83</f>
        <v>0</v>
      </c>
    </row>
    <row r="75" spans="1:16" x14ac:dyDescent="0.3">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7">
        <f>Activity!P84</f>
        <v>0</v>
      </c>
      <c r="M75" s="7" t="e">
        <f>Activity!#REF!</f>
        <v>#REF!</v>
      </c>
      <c r="N75" t="e">
        <f>Activity!#REF!</f>
        <v>#REF!</v>
      </c>
      <c r="O75" t="e">
        <f>Activity!#REF!</f>
        <v>#REF!</v>
      </c>
      <c r="P75">
        <f>Activity!V84</f>
        <v>0</v>
      </c>
    </row>
    <row r="76" spans="1:16" x14ac:dyDescent="0.3">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7">
        <f>Activity!P85</f>
        <v>0</v>
      </c>
      <c r="M76" s="7" t="e">
        <f>Activity!#REF!</f>
        <v>#REF!</v>
      </c>
      <c r="N76" t="e">
        <f>Activity!#REF!</f>
        <v>#REF!</v>
      </c>
      <c r="O76" t="e">
        <f>Activity!#REF!</f>
        <v>#REF!</v>
      </c>
      <c r="P76">
        <f>Activity!V85</f>
        <v>0</v>
      </c>
    </row>
    <row r="77" spans="1:16" x14ac:dyDescent="0.3">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7">
        <f>Activity!P86</f>
        <v>0</v>
      </c>
      <c r="M77" s="7" t="e">
        <f>Activity!#REF!</f>
        <v>#REF!</v>
      </c>
      <c r="N77" t="e">
        <f>Activity!#REF!</f>
        <v>#REF!</v>
      </c>
      <c r="O77" t="e">
        <f>Activity!#REF!</f>
        <v>#REF!</v>
      </c>
      <c r="P77">
        <f>Activity!V86</f>
        <v>0</v>
      </c>
    </row>
    <row r="78" spans="1:16" x14ac:dyDescent="0.3">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7">
        <f>Activity!P87</f>
        <v>0</v>
      </c>
      <c r="M78" s="7" t="e">
        <f>Activity!#REF!</f>
        <v>#REF!</v>
      </c>
      <c r="N78" t="e">
        <f>Activity!#REF!</f>
        <v>#REF!</v>
      </c>
      <c r="O78" t="e">
        <f>Activity!#REF!</f>
        <v>#REF!</v>
      </c>
      <c r="P78">
        <f>Activity!V87</f>
        <v>0</v>
      </c>
    </row>
    <row r="79" spans="1:16" x14ac:dyDescent="0.3">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7">
        <f>Activity!P88</f>
        <v>0</v>
      </c>
      <c r="M79" s="7" t="e">
        <f>Activity!#REF!</f>
        <v>#REF!</v>
      </c>
      <c r="N79" t="e">
        <f>Activity!#REF!</f>
        <v>#REF!</v>
      </c>
      <c r="O79" t="e">
        <f>Activity!#REF!</f>
        <v>#REF!</v>
      </c>
      <c r="P79">
        <f>Activity!V88</f>
        <v>0</v>
      </c>
    </row>
    <row r="80" spans="1:16" x14ac:dyDescent="0.3">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7">
        <f>Activity!P89</f>
        <v>0</v>
      </c>
      <c r="M80" s="7" t="e">
        <f>Activity!#REF!</f>
        <v>#REF!</v>
      </c>
      <c r="N80" t="e">
        <f>Activity!#REF!</f>
        <v>#REF!</v>
      </c>
      <c r="O80" t="e">
        <f>Activity!#REF!</f>
        <v>#REF!</v>
      </c>
      <c r="P80">
        <f>Activity!V89</f>
        <v>0</v>
      </c>
    </row>
    <row r="81" spans="1:16" x14ac:dyDescent="0.3">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7">
        <f>Activity!P90</f>
        <v>0</v>
      </c>
      <c r="M81" s="7" t="e">
        <f>Activity!#REF!</f>
        <v>#REF!</v>
      </c>
      <c r="N81" t="e">
        <f>Activity!#REF!</f>
        <v>#REF!</v>
      </c>
      <c r="O81" t="e">
        <f>Activity!#REF!</f>
        <v>#REF!</v>
      </c>
      <c r="P81">
        <f>Activity!V90</f>
        <v>0</v>
      </c>
    </row>
    <row r="82" spans="1:16" x14ac:dyDescent="0.3">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7">
        <f>Activity!P91</f>
        <v>0</v>
      </c>
      <c r="M82" s="7" t="e">
        <f>Activity!#REF!</f>
        <v>#REF!</v>
      </c>
      <c r="N82" t="e">
        <f>Activity!#REF!</f>
        <v>#REF!</v>
      </c>
      <c r="O82" t="e">
        <f>Activity!#REF!</f>
        <v>#REF!</v>
      </c>
      <c r="P82">
        <f>Activity!V91</f>
        <v>0</v>
      </c>
    </row>
    <row r="83" spans="1:16" x14ac:dyDescent="0.3">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7">
        <f>Activity!P92</f>
        <v>0</v>
      </c>
      <c r="M83" s="7" t="e">
        <f>Activity!#REF!</f>
        <v>#REF!</v>
      </c>
      <c r="N83" t="e">
        <f>Activity!#REF!</f>
        <v>#REF!</v>
      </c>
      <c r="O83" t="e">
        <f>Activity!#REF!</f>
        <v>#REF!</v>
      </c>
      <c r="P83">
        <f>Activity!V92</f>
        <v>0</v>
      </c>
    </row>
    <row r="84" spans="1:16" x14ac:dyDescent="0.3">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7">
        <f>Activity!P93</f>
        <v>0</v>
      </c>
      <c r="M84" s="7" t="e">
        <f>Activity!#REF!</f>
        <v>#REF!</v>
      </c>
      <c r="N84" t="e">
        <f>Activity!#REF!</f>
        <v>#REF!</v>
      </c>
      <c r="O84" t="e">
        <f>Activity!#REF!</f>
        <v>#REF!</v>
      </c>
      <c r="P84">
        <f>Activity!V93</f>
        <v>0</v>
      </c>
    </row>
    <row r="85" spans="1:16" x14ac:dyDescent="0.3">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7">
        <f>Activity!P94</f>
        <v>0</v>
      </c>
      <c r="M85" s="7" t="e">
        <f>Activity!#REF!</f>
        <v>#REF!</v>
      </c>
      <c r="N85" t="e">
        <f>Activity!#REF!</f>
        <v>#REF!</v>
      </c>
      <c r="O85" t="e">
        <f>Activity!#REF!</f>
        <v>#REF!</v>
      </c>
      <c r="P85">
        <f>Activity!V94</f>
        <v>0</v>
      </c>
    </row>
    <row r="86" spans="1:16" x14ac:dyDescent="0.3">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7">
        <f>Activity!P95</f>
        <v>0</v>
      </c>
      <c r="M86" s="7" t="e">
        <f>Activity!#REF!</f>
        <v>#REF!</v>
      </c>
      <c r="N86" t="e">
        <f>Activity!#REF!</f>
        <v>#REF!</v>
      </c>
      <c r="O86" t="e">
        <f>Activity!#REF!</f>
        <v>#REF!</v>
      </c>
      <c r="P86">
        <f>Activity!V95</f>
        <v>0</v>
      </c>
    </row>
    <row r="87" spans="1:16" x14ac:dyDescent="0.3">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7">
        <f>Activity!P96</f>
        <v>0</v>
      </c>
      <c r="M87" s="7" t="e">
        <f>Activity!#REF!</f>
        <v>#REF!</v>
      </c>
      <c r="N87" t="e">
        <f>Activity!#REF!</f>
        <v>#REF!</v>
      </c>
      <c r="O87" t="e">
        <f>Activity!#REF!</f>
        <v>#REF!</v>
      </c>
      <c r="P87">
        <f>Activity!V96</f>
        <v>0</v>
      </c>
    </row>
    <row r="88" spans="1:16" x14ac:dyDescent="0.3">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7">
        <f>Activity!P97</f>
        <v>0</v>
      </c>
      <c r="M88" s="7" t="e">
        <f>Activity!#REF!</f>
        <v>#REF!</v>
      </c>
      <c r="N88" t="e">
        <f>Activity!#REF!</f>
        <v>#REF!</v>
      </c>
      <c r="O88" t="e">
        <f>Activity!#REF!</f>
        <v>#REF!</v>
      </c>
      <c r="P88">
        <f>Activity!V97</f>
        <v>0</v>
      </c>
    </row>
    <row r="89" spans="1:16" x14ac:dyDescent="0.3">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7">
        <f>Activity!P98</f>
        <v>0</v>
      </c>
      <c r="M89" s="7" t="e">
        <f>Activity!#REF!</f>
        <v>#REF!</v>
      </c>
      <c r="N89" t="e">
        <f>Activity!#REF!</f>
        <v>#REF!</v>
      </c>
      <c r="O89" t="e">
        <f>Activity!#REF!</f>
        <v>#REF!</v>
      </c>
      <c r="P89">
        <f>Activity!V98</f>
        <v>0</v>
      </c>
    </row>
    <row r="90" spans="1:16" x14ac:dyDescent="0.3">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7">
        <f>Activity!P99</f>
        <v>0</v>
      </c>
      <c r="M90" s="7" t="e">
        <f>Activity!#REF!</f>
        <v>#REF!</v>
      </c>
      <c r="N90" t="e">
        <f>Activity!#REF!</f>
        <v>#REF!</v>
      </c>
      <c r="O90" t="e">
        <f>Activity!#REF!</f>
        <v>#REF!</v>
      </c>
      <c r="P90">
        <f>Activity!V99</f>
        <v>0</v>
      </c>
    </row>
    <row r="91" spans="1:16" x14ac:dyDescent="0.3">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7">
        <f>Activity!P100</f>
        <v>0</v>
      </c>
      <c r="M91" s="7" t="e">
        <f>Activity!#REF!</f>
        <v>#REF!</v>
      </c>
      <c r="N91" t="e">
        <f>Activity!#REF!</f>
        <v>#REF!</v>
      </c>
      <c r="O91" t="e">
        <f>Activity!#REF!</f>
        <v>#REF!</v>
      </c>
      <c r="P91">
        <f>Activity!V100</f>
        <v>0</v>
      </c>
    </row>
    <row r="92" spans="1:16" x14ac:dyDescent="0.3">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7">
        <f>Activity!P101</f>
        <v>0</v>
      </c>
      <c r="M92" s="7" t="e">
        <f>Activity!#REF!</f>
        <v>#REF!</v>
      </c>
      <c r="N92" t="e">
        <f>Activity!#REF!</f>
        <v>#REF!</v>
      </c>
      <c r="O92" t="e">
        <f>Activity!#REF!</f>
        <v>#REF!</v>
      </c>
      <c r="P92">
        <f>Activity!V101</f>
        <v>0</v>
      </c>
    </row>
    <row r="93" spans="1:16" x14ac:dyDescent="0.3">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7">
        <f>Activity!P102</f>
        <v>0</v>
      </c>
      <c r="M93" s="7" t="e">
        <f>Activity!#REF!</f>
        <v>#REF!</v>
      </c>
      <c r="N93" t="e">
        <f>Activity!#REF!</f>
        <v>#REF!</v>
      </c>
      <c r="O93" t="e">
        <f>Activity!#REF!</f>
        <v>#REF!</v>
      </c>
      <c r="P93">
        <f>Activity!V102</f>
        <v>0</v>
      </c>
    </row>
    <row r="94" spans="1:16" x14ac:dyDescent="0.3">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7">
        <f>Activity!P103</f>
        <v>0</v>
      </c>
      <c r="M94" s="7" t="e">
        <f>Activity!#REF!</f>
        <v>#REF!</v>
      </c>
      <c r="N94" t="e">
        <f>Activity!#REF!</f>
        <v>#REF!</v>
      </c>
      <c r="O94" t="e">
        <f>Activity!#REF!</f>
        <v>#REF!</v>
      </c>
      <c r="P94">
        <f>Activity!V103</f>
        <v>0</v>
      </c>
    </row>
    <row r="95" spans="1:16" x14ac:dyDescent="0.3">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7">
        <f>Activity!P104</f>
        <v>0</v>
      </c>
      <c r="M95" s="7" t="e">
        <f>Activity!#REF!</f>
        <v>#REF!</v>
      </c>
      <c r="N95" t="e">
        <f>Activity!#REF!</f>
        <v>#REF!</v>
      </c>
      <c r="O95" t="e">
        <f>Activity!#REF!</f>
        <v>#REF!</v>
      </c>
      <c r="P95">
        <f>Activity!V104</f>
        <v>0</v>
      </c>
    </row>
    <row r="96" spans="1:16" x14ac:dyDescent="0.3">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7">
        <f>Activity!P105</f>
        <v>0</v>
      </c>
      <c r="M96" s="7" t="e">
        <f>Activity!#REF!</f>
        <v>#REF!</v>
      </c>
      <c r="N96" t="e">
        <f>Activity!#REF!</f>
        <v>#REF!</v>
      </c>
      <c r="O96" t="e">
        <f>Activity!#REF!</f>
        <v>#REF!</v>
      </c>
      <c r="P96">
        <f>Activity!V105</f>
        <v>0</v>
      </c>
    </row>
    <row r="97" spans="1:16" x14ac:dyDescent="0.3">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7">
        <f>Activity!P106</f>
        <v>0</v>
      </c>
      <c r="M97" s="7" t="e">
        <f>Activity!#REF!</f>
        <v>#REF!</v>
      </c>
      <c r="N97" t="e">
        <f>Activity!#REF!</f>
        <v>#REF!</v>
      </c>
      <c r="O97" t="e">
        <f>Activity!#REF!</f>
        <v>#REF!</v>
      </c>
      <c r="P97">
        <f>Activity!V106</f>
        <v>0</v>
      </c>
    </row>
    <row r="98" spans="1:16" x14ac:dyDescent="0.3">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7">
        <f>Activity!P107</f>
        <v>0</v>
      </c>
      <c r="M98" s="7" t="e">
        <f>Activity!#REF!</f>
        <v>#REF!</v>
      </c>
      <c r="N98" t="e">
        <f>Activity!#REF!</f>
        <v>#REF!</v>
      </c>
      <c r="O98" t="e">
        <f>Activity!#REF!</f>
        <v>#REF!</v>
      </c>
      <c r="P98">
        <f>Activity!V107</f>
        <v>0</v>
      </c>
    </row>
    <row r="99" spans="1:16" x14ac:dyDescent="0.3">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7">
        <f>Activity!P108</f>
        <v>0</v>
      </c>
      <c r="M99" s="7" t="e">
        <f>Activity!#REF!</f>
        <v>#REF!</v>
      </c>
      <c r="N99" t="e">
        <f>Activity!#REF!</f>
        <v>#REF!</v>
      </c>
      <c r="O99" t="e">
        <f>Activity!#REF!</f>
        <v>#REF!</v>
      </c>
      <c r="P99">
        <f>Activity!V108</f>
        <v>0</v>
      </c>
    </row>
    <row r="100" spans="1:16" x14ac:dyDescent="0.3">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7">
        <f>Activity!P109</f>
        <v>0</v>
      </c>
      <c r="M100" s="7" t="e">
        <f>Activity!#REF!</f>
        <v>#REF!</v>
      </c>
      <c r="N100" t="e">
        <f>Activity!#REF!</f>
        <v>#REF!</v>
      </c>
      <c r="O100" t="e">
        <f>Activity!#REF!</f>
        <v>#REF!</v>
      </c>
      <c r="P100">
        <f>Activity!V109</f>
        <v>0</v>
      </c>
    </row>
    <row r="101" spans="1:16" x14ac:dyDescent="0.3">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7">
        <f>Activity!P110</f>
        <v>0</v>
      </c>
      <c r="M101" s="7" t="e">
        <f>Activity!#REF!</f>
        <v>#REF!</v>
      </c>
      <c r="N101" t="e">
        <f>Activity!#REF!</f>
        <v>#REF!</v>
      </c>
      <c r="O101" t="e">
        <f>Activity!#REF!</f>
        <v>#REF!</v>
      </c>
      <c r="P101">
        <f>Activity!V110</f>
        <v>0</v>
      </c>
    </row>
    <row r="102" spans="1:16" x14ac:dyDescent="0.3">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7">
        <f>Activity!P111</f>
        <v>0</v>
      </c>
      <c r="M102" s="7" t="e">
        <f>Activity!#REF!</f>
        <v>#REF!</v>
      </c>
      <c r="N102" t="e">
        <f>Activity!#REF!</f>
        <v>#REF!</v>
      </c>
      <c r="O102" t="e">
        <f>Activity!#REF!</f>
        <v>#REF!</v>
      </c>
      <c r="P102">
        <f>Activity!V111</f>
        <v>0</v>
      </c>
    </row>
    <row r="103" spans="1:16" x14ac:dyDescent="0.3">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7">
        <f>Activity!P112</f>
        <v>0</v>
      </c>
      <c r="M103" s="7" t="e">
        <f>Activity!#REF!</f>
        <v>#REF!</v>
      </c>
      <c r="N103" t="e">
        <f>Activity!#REF!</f>
        <v>#REF!</v>
      </c>
      <c r="O103" t="e">
        <f>Activity!#REF!</f>
        <v>#REF!</v>
      </c>
      <c r="P103">
        <f>Activity!V112</f>
        <v>0</v>
      </c>
    </row>
    <row r="104" spans="1:16" x14ac:dyDescent="0.3">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7">
        <f>Activity!P113</f>
        <v>0</v>
      </c>
      <c r="M104" s="7" t="e">
        <f>Activity!#REF!</f>
        <v>#REF!</v>
      </c>
      <c r="N104" t="e">
        <f>Activity!#REF!</f>
        <v>#REF!</v>
      </c>
      <c r="O104" t="e">
        <f>Activity!#REF!</f>
        <v>#REF!</v>
      </c>
      <c r="P104">
        <f>Activity!V113</f>
        <v>0</v>
      </c>
    </row>
    <row r="105" spans="1:16" x14ac:dyDescent="0.3">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7">
        <f>Activity!P114</f>
        <v>0</v>
      </c>
      <c r="M105" s="7" t="e">
        <f>Activity!#REF!</f>
        <v>#REF!</v>
      </c>
      <c r="N105" t="e">
        <f>Activity!#REF!</f>
        <v>#REF!</v>
      </c>
      <c r="O105" t="e">
        <f>Activity!#REF!</f>
        <v>#REF!</v>
      </c>
      <c r="P105">
        <f>Activity!V114</f>
        <v>0</v>
      </c>
    </row>
    <row r="106" spans="1:16" x14ac:dyDescent="0.3">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7">
        <f>Activity!P115</f>
        <v>0</v>
      </c>
      <c r="M106" s="7" t="e">
        <f>Activity!#REF!</f>
        <v>#REF!</v>
      </c>
      <c r="N106" t="e">
        <f>Activity!#REF!</f>
        <v>#REF!</v>
      </c>
      <c r="O106" t="e">
        <f>Activity!#REF!</f>
        <v>#REF!</v>
      </c>
      <c r="P106">
        <f>Activity!V115</f>
        <v>0</v>
      </c>
    </row>
    <row r="107" spans="1:16" x14ac:dyDescent="0.3">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7">
        <f>Activity!P116</f>
        <v>0</v>
      </c>
      <c r="M107" s="7" t="e">
        <f>Activity!#REF!</f>
        <v>#REF!</v>
      </c>
      <c r="N107" t="e">
        <f>Activity!#REF!</f>
        <v>#REF!</v>
      </c>
      <c r="O107" t="e">
        <f>Activity!#REF!</f>
        <v>#REF!</v>
      </c>
      <c r="P107">
        <f>Activity!V116</f>
        <v>0</v>
      </c>
    </row>
    <row r="108" spans="1:16" x14ac:dyDescent="0.3">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7">
        <f>Activity!P117</f>
        <v>0</v>
      </c>
      <c r="M108" s="7" t="e">
        <f>Activity!#REF!</f>
        <v>#REF!</v>
      </c>
      <c r="N108" t="e">
        <f>Activity!#REF!</f>
        <v>#REF!</v>
      </c>
      <c r="O108" t="e">
        <f>Activity!#REF!</f>
        <v>#REF!</v>
      </c>
      <c r="P108">
        <f>Activity!V117</f>
        <v>0</v>
      </c>
    </row>
    <row r="109" spans="1:16" x14ac:dyDescent="0.3">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7">
        <f>Activity!P118</f>
        <v>0</v>
      </c>
      <c r="M109" s="7" t="e">
        <f>Activity!#REF!</f>
        <v>#REF!</v>
      </c>
      <c r="N109" t="e">
        <f>Activity!#REF!</f>
        <v>#REF!</v>
      </c>
      <c r="O109" t="e">
        <f>Activity!#REF!</f>
        <v>#REF!</v>
      </c>
      <c r="P109">
        <f>Activity!V118</f>
        <v>0</v>
      </c>
    </row>
    <row r="110" spans="1:16" x14ac:dyDescent="0.3">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7">
        <f>Activity!P119</f>
        <v>0</v>
      </c>
      <c r="M110" s="7" t="e">
        <f>Activity!#REF!</f>
        <v>#REF!</v>
      </c>
      <c r="N110" t="e">
        <f>Activity!#REF!</f>
        <v>#REF!</v>
      </c>
      <c r="O110" t="e">
        <f>Activity!#REF!</f>
        <v>#REF!</v>
      </c>
      <c r="P110">
        <f>Activity!V119</f>
        <v>0</v>
      </c>
    </row>
    <row r="111" spans="1:16" x14ac:dyDescent="0.3">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7">
        <f>Activity!P120</f>
        <v>0</v>
      </c>
      <c r="M111" s="7" t="e">
        <f>Activity!#REF!</f>
        <v>#REF!</v>
      </c>
      <c r="N111" t="e">
        <f>Activity!#REF!</f>
        <v>#REF!</v>
      </c>
      <c r="O111" t="e">
        <f>Activity!#REF!</f>
        <v>#REF!</v>
      </c>
      <c r="P111">
        <f>Activity!V120</f>
        <v>0</v>
      </c>
    </row>
    <row r="112" spans="1:16" x14ac:dyDescent="0.3">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7">
        <f>Activity!P121</f>
        <v>0</v>
      </c>
      <c r="M112" s="7" t="e">
        <f>Activity!#REF!</f>
        <v>#REF!</v>
      </c>
      <c r="N112" t="e">
        <f>Activity!#REF!</f>
        <v>#REF!</v>
      </c>
      <c r="O112" t="e">
        <f>Activity!#REF!</f>
        <v>#REF!</v>
      </c>
      <c r="P112">
        <f>Activity!V121</f>
        <v>0</v>
      </c>
    </row>
    <row r="113" spans="1:16" x14ac:dyDescent="0.3">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7">
        <f>Activity!P122</f>
        <v>0</v>
      </c>
      <c r="M113" s="7" t="e">
        <f>Activity!#REF!</f>
        <v>#REF!</v>
      </c>
      <c r="N113" t="e">
        <f>Activity!#REF!</f>
        <v>#REF!</v>
      </c>
      <c r="O113" t="e">
        <f>Activity!#REF!</f>
        <v>#REF!</v>
      </c>
      <c r="P113">
        <f>Activity!V122</f>
        <v>0</v>
      </c>
    </row>
    <row r="114" spans="1:16" x14ac:dyDescent="0.3">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7">
        <f>Activity!P123</f>
        <v>0</v>
      </c>
      <c r="M114" s="7" t="e">
        <f>Activity!#REF!</f>
        <v>#REF!</v>
      </c>
      <c r="N114" t="e">
        <f>Activity!#REF!</f>
        <v>#REF!</v>
      </c>
      <c r="O114" t="e">
        <f>Activity!#REF!</f>
        <v>#REF!</v>
      </c>
      <c r="P114">
        <f>Activity!V123</f>
        <v>0</v>
      </c>
    </row>
    <row r="115" spans="1:16" x14ac:dyDescent="0.3">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7">
        <f>Activity!P124</f>
        <v>0</v>
      </c>
      <c r="M115" s="7" t="e">
        <f>Activity!#REF!</f>
        <v>#REF!</v>
      </c>
      <c r="N115" t="e">
        <f>Activity!#REF!</f>
        <v>#REF!</v>
      </c>
      <c r="O115" t="e">
        <f>Activity!#REF!</f>
        <v>#REF!</v>
      </c>
      <c r="P115">
        <f>Activity!V124</f>
        <v>0</v>
      </c>
    </row>
    <row r="116" spans="1:16" x14ac:dyDescent="0.3">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7">
        <f>Activity!P125</f>
        <v>0</v>
      </c>
      <c r="M116" s="7" t="e">
        <f>Activity!#REF!</f>
        <v>#REF!</v>
      </c>
      <c r="N116" t="e">
        <f>Activity!#REF!</f>
        <v>#REF!</v>
      </c>
      <c r="O116" t="e">
        <f>Activity!#REF!</f>
        <v>#REF!</v>
      </c>
      <c r="P116">
        <f>Activity!V125</f>
        <v>0</v>
      </c>
    </row>
    <row r="117" spans="1:16" x14ac:dyDescent="0.3">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7">
        <f>Activity!P126</f>
        <v>0</v>
      </c>
      <c r="M117" s="7" t="e">
        <f>Activity!#REF!</f>
        <v>#REF!</v>
      </c>
      <c r="N117" t="e">
        <f>Activity!#REF!</f>
        <v>#REF!</v>
      </c>
      <c r="O117" t="e">
        <f>Activity!#REF!</f>
        <v>#REF!</v>
      </c>
      <c r="P117">
        <f>Activity!V126</f>
        <v>0</v>
      </c>
    </row>
    <row r="118" spans="1:16" x14ac:dyDescent="0.3">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7">
        <f>Activity!P127</f>
        <v>0</v>
      </c>
      <c r="M118" s="7" t="e">
        <f>Activity!#REF!</f>
        <v>#REF!</v>
      </c>
      <c r="N118" t="e">
        <f>Activity!#REF!</f>
        <v>#REF!</v>
      </c>
      <c r="O118" t="e">
        <f>Activity!#REF!</f>
        <v>#REF!</v>
      </c>
      <c r="P118">
        <f>Activity!V127</f>
        <v>0</v>
      </c>
    </row>
    <row r="119" spans="1:16" x14ac:dyDescent="0.3">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7">
        <f>Activity!P128</f>
        <v>0</v>
      </c>
      <c r="M119" s="7" t="e">
        <f>Activity!#REF!</f>
        <v>#REF!</v>
      </c>
      <c r="N119" t="e">
        <f>Activity!#REF!</f>
        <v>#REF!</v>
      </c>
      <c r="O119" t="e">
        <f>Activity!#REF!</f>
        <v>#REF!</v>
      </c>
      <c r="P119">
        <f>Activity!V128</f>
        <v>0</v>
      </c>
    </row>
    <row r="120" spans="1:16" x14ac:dyDescent="0.3">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7">
        <f>Activity!P129</f>
        <v>0</v>
      </c>
      <c r="M120" s="7" t="e">
        <f>Activity!#REF!</f>
        <v>#REF!</v>
      </c>
      <c r="N120" t="e">
        <f>Activity!#REF!</f>
        <v>#REF!</v>
      </c>
      <c r="O120" t="e">
        <f>Activity!#REF!</f>
        <v>#REF!</v>
      </c>
      <c r="P120">
        <f>Activity!V129</f>
        <v>0</v>
      </c>
    </row>
    <row r="121" spans="1:16" x14ac:dyDescent="0.3">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7">
        <f>Activity!P130</f>
        <v>0</v>
      </c>
      <c r="M121" s="7" t="e">
        <f>Activity!#REF!</f>
        <v>#REF!</v>
      </c>
      <c r="N121" t="e">
        <f>Activity!#REF!</f>
        <v>#REF!</v>
      </c>
      <c r="O121" t="e">
        <f>Activity!#REF!</f>
        <v>#REF!</v>
      </c>
      <c r="P121">
        <f>Activity!V130</f>
        <v>0</v>
      </c>
    </row>
    <row r="122" spans="1:16" x14ac:dyDescent="0.3">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7">
        <f>Activity!P131</f>
        <v>0</v>
      </c>
      <c r="M122" s="7" t="e">
        <f>Activity!#REF!</f>
        <v>#REF!</v>
      </c>
      <c r="N122" t="e">
        <f>Activity!#REF!</f>
        <v>#REF!</v>
      </c>
      <c r="O122" t="e">
        <f>Activity!#REF!</f>
        <v>#REF!</v>
      </c>
      <c r="P122">
        <f>Activity!V131</f>
        <v>0</v>
      </c>
    </row>
    <row r="123" spans="1:16" x14ac:dyDescent="0.3">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7">
        <f>Activity!P132</f>
        <v>0</v>
      </c>
      <c r="M123" s="7" t="e">
        <f>Activity!#REF!</f>
        <v>#REF!</v>
      </c>
      <c r="N123" t="e">
        <f>Activity!#REF!</f>
        <v>#REF!</v>
      </c>
      <c r="O123" t="e">
        <f>Activity!#REF!</f>
        <v>#REF!</v>
      </c>
      <c r="P123">
        <f>Activity!V132</f>
        <v>0</v>
      </c>
    </row>
    <row r="124" spans="1:16" x14ac:dyDescent="0.3">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7">
        <f>Activity!P133</f>
        <v>0</v>
      </c>
      <c r="M124" s="7" t="e">
        <f>Activity!#REF!</f>
        <v>#REF!</v>
      </c>
      <c r="N124" t="e">
        <f>Activity!#REF!</f>
        <v>#REF!</v>
      </c>
      <c r="O124" t="e">
        <f>Activity!#REF!</f>
        <v>#REF!</v>
      </c>
      <c r="P124">
        <f>Activity!V133</f>
        <v>0</v>
      </c>
    </row>
    <row r="125" spans="1:16" x14ac:dyDescent="0.3">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7">
        <f>Activity!P134</f>
        <v>0</v>
      </c>
      <c r="M125" s="7" t="e">
        <f>Activity!#REF!</f>
        <v>#REF!</v>
      </c>
      <c r="N125" t="e">
        <f>Activity!#REF!</f>
        <v>#REF!</v>
      </c>
      <c r="O125" t="e">
        <f>Activity!#REF!</f>
        <v>#REF!</v>
      </c>
      <c r="P125">
        <f>Activity!V134</f>
        <v>0</v>
      </c>
    </row>
    <row r="126" spans="1:16" x14ac:dyDescent="0.3">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7">
        <f>Activity!P135</f>
        <v>0</v>
      </c>
      <c r="M126" s="7" t="e">
        <f>Activity!#REF!</f>
        <v>#REF!</v>
      </c>
      <c r="N126" t="e">
        <f>Activity!#REF!</f>
        <v>#REF!</v>
      </c>
      <c r="O126" t="e">
        <f>Activity!#REF!</f>
        <v>#REF!</v>
      </c>
      <c r="P126">
        <f>Activity!V135</f>
        <v>0</v>
      </c>
    </row>
    <row r="127" spans="1:16" x14ac:dyDescent="0.3">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7">
        <f>Activity!P136</f>
        <v>0</v>
      </c>
      <c r="M127" s="7" t="e">
        <f>Activity!#REF!</f>
        <v>#REF!</v>
      </c>
      <c r="N127" t="e">
        <f>Activity!#REF!</f>
        <v>#REF!</v>
      </c>
      <c r="O127" t="e">
        <f>Activity!#REF!</f>
        <v>#REF!</v>
      </c>
      <c r="P127">
        <f>Activity!V136</f>
        <v>0</v>
      </c>
    </row>
    <row r="128" spans="1:16" x14ac:dyDescent="0.3">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7">
        <f>Activity!P137</f>
        <v>0</v>
      </c>
      <c r="M128" s="7" t="e">
        <f>Activity!#REF!</f>
        <v>#REF!</v>
      </c>
      <c r="N128" t="e">
        <f>Activity!#REF!</f>
        <v>#REF!</v>
      </c>
      <c r="O128" t="e">
        <f>Activity!#REF!</f>
        <v>#REF!</v>
      </c>
      <c r="P128">
        <f>Activity!V137</f>
        <v>0</v>
      </c>
    </row>
    <row r="129" spans="1:16" x14ac:dyDescent="0.3">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7">
        <f>Activity!P138</f>
        <v>0</v>
      </c>
      <c r="M129" s="7" t="e">
        <f>Activity!#REF!</f>
        <v>#REF!</v>
      </c>
      <c r="N129" t="e">
        <f>Activity!#REF!</f>
        <v>#REF!</v>
      </c>
      <c r="O129" t="e">
        <f>Activity!#REF!</f>
        <v>#REF!</v>
      </c>
      <c r="P129">
        <f>Activity!V138</f>
        <v>0</v>
      </c>
    </row>
    <row r="130" spans="1:16" x14ac:dyDescent="0.3">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7">
        <f>Activity!P139</f>
        <v>0</v>
      </c>
      <c r="M130" s="7" t="e">
        <f>Activity!#REF!</f>
        <v>#REF!</v>
      </c>
      <c r="N130" t="e">
        <f>Activity!#REF!</f>
        <v>#REF!</v>
      </c>
      <c r="O130" t="e">
        <f>Activity!#REF!</f>
        <v>#REF!</v>
      </c>
      <c r="P130">
        <f>Activity!V139</f>
        <v>0</v>
      </c>
    </row>
    <row r="131" spans="1:16" x14ac:dyDescent="0.3">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7">
        <f>Activity!P140</f>
        <v>0</v>
      </c>
      <c r="M131" s="7" t="e">
        <f>Activity!#REF!</f>
        <v>#REF!</v>
      </c>
      <c r="N131" t="e">
        <f>Activity!#REF!</f>
        <v>#REF!</v>
      </c>
      <c r="O131" t="e">
        <f>Activity!#REF!</f>
        <v>#REF!</v>
      </c>
      <c r="P131">
        <f>Activity!V140</f>
        <v>0</v>
      </c>
    </row>
    <row r="132" spans="1:16" x14ac:dyDescent="0.3">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7">
        <f>Activity!P141</f>
        <v>0</v>
      </c>
      <c r="M132" s="7" t="e">
        <f>Activity!#REF!</f>
        <v>#REF!</v>
      </c>
      <c r="N132" t="e">
        <f>Activity!#REF!</f>
        <v>#REF!</v>
      </c>
      <c r="O132" t="e">
        <f>Activity!#REF!</f>
        <v>#REF!</v>
      </c>
      <c r="P132">
        <f>Activity!V141</f>
        <v>0</v>
      </c>
    </row>
    <row r="133" spans="1:16" x14ac:dyDescent="0.3">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7">
        <f>Activity!P142</f>
        <v>0</v>
      </c>
      <c r="M133" s="7" t="e">
        <f>Activity!#REF!</f>
        <v>#REF!</v>
      </c>
      <c r="N133" t="e">
        <f>Activity!#REF!</f>
        <v>#REF!</v>
      </c>
      <c r="O133" t="e">
        <f>Activity!#REF!</f>
        <v>#REF!</v>
      </c>
      <c r="P133">
        <f>Activity!V142</f>
        <v>0</v>
      </c>
    </row>
    <row r="134" spans="1:16" x14ac:dyDescent="0.3">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7">
        <f>Activity!P143</f>
        <v>0</v>
      </c>
      <c r="M134" s="7" t="e">
        <f>Activity!#REF!</f>
        <v>#REF!</v>
      </c>
      <c r="N134" t="e">
        <f>Activity!#REF!</f>
        <v>#REF!</v>
      </c>
      <c r="O134" t="e">
        <f>Activity!#REF!</f>
        <v>#REF!</v>
      </c>
      <c r="P134">
        <f>Activity!V143</f>
        <v>0</v>
      </c>
    </row>
    <row r="135" spans="1:16" x14ac:dyDescent="0.3">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7">
        <f>Activity!P144</f>
        <v>0</v>
      </c>
      <c r="M135" s="7" t="e">
        <f>Activity!#REF!</f>
        <v>#REF!</v>
      </c>
      <c r="N135" t="e">
        <f>Activity!#REF!</f>
        <v>#REF!</v>
      </c>
      <c r="O135" t="e">
        <f>Activity!#REF!</f>
        <v>#REF!</v>
      </c>
      <c r="P135">
        <f>Activity!V144</f>
        <v>0</v>
      </c>
    </row>
    <row r="136" spans="1:16" x14ac:dyDescent="0.3">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7">
        <f>Activity!P145</f>
        <v>0</v>
      </c>
      <c r="M136" s="7" t="e">
        <f>Activity!#REF!</f>
        <v>#REF!</v>
      </c>
      <c r="N136" t="e">
        <f>Activity!#REF!</f>
        <v>#REF!</v>
      </c>
      <c r="O136" t="e">
        <f>Activity!#REF!</f>
        <v>#REF!</v>
      </c>
      <c r="P136">
        <f>Activity!V145</f>
        <v>0</v>
      </c>
    </row>
    <row r="137" spans="1:16" x14ac:dyDescent="0.3">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7">
        <f>Activity!P146</f>
        <v>0</v>
      </c>
      <c r="M137" s="7" t="e">
        <f>Activity!#REF!</f>
        <v>#REF!</v>
      </c>
      <c r="N137" t="e">
        <f>Activity!#REF!</f>
        <v>#REF!</v>
      </c>
      <c r="O137" t="e">
        <f>Activity!#REF!</f>
        <v>#REF!</v>
      </c>
      <c r="P137">
        <f>Activity!V146</f>
        <v>0</v>
      </c>
    </row>
    <row r="138" spans="1:16" x14ac:dyDescent="0.3">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7">
        <f>Activity!P147</f>
        <v>0</v>
      </c>
      <c r="M138" s="7" t="e">
        <f>Activity!#REF!</f>
        <v>#REF!</v>
      </c>
      <c r="N138" t="e">
        <f>Activity!#REF!</f>
        <v>#REF!</v>
      </c>
      <c r="O138" t="e">
        <f>Activity!#REF!</f>
        <v>#REF!</v>
      </c>
      <c r="P138">
        <f>Activity!V147</f>
        <v>0</v>
      </c>
    </row>
    <row r="139" spans="1:16" x14ac:dyDescent="0.3">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7">
        <f>Activity!P148</f>
        <v>0</v>
      </c>
      <c r="M139" s="7" t="e">
        <f>Activity!#REF!</f>
        <v>#REF!</v>
      </c>
      <c r="N139" t="e">
        <f>Activity!#REF!</f>
        <v>#REF!</v>
      </c>
      <c r="O139" t="e">
        <f>Activity!#REF!</f>
        <v>#REF!</v>
      </c>
      <c r="P139">
        <f>Activity!V148</f>
        <v>0</v>
      </c>
    </row>
    <row r="140" spans="1:16" x14ac:dyDescent="0.3">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7">
        <f>Activity!P149</f>
        <v>0</v>
      </c>
      <c r="M140" s="7" t="e">
        <f>Activity!#REF!</f>
        <v>#REF!</v>
      </c>
      <c r="N140" t="e">
        <f>Activity!#REF!</f>
        <v>#REF!</v>
      </c>
      <c r="O140" t="e">
        <f>Activity!#REF!</f>
        <v>#REF!</v>
      </c>
      <c r="P140">
        <f>Activity!V149</f>
        <v>0</v>
      </c>
    </row>
    <row r="141" spans="1:16" x14ac:dyDescent="0.3">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7">
        <f>Activity!P150</f>
        <v>0</v>
      </c>
      <c r="M141" s="7" t="e">
        <f>Activity!#REF!</f>
        <v>#REF!</v>
      </c>
      <c r="N141" t="e">
        <f>Activity!#REF!</f>
        <v>#REF!</v>
      </c>
      <c r="O141" t="e">
        <f>Activity!#REF!</f>
        <v>#REF!</v>
      </c>
      <c r="P141">
        <f>Activity!V150</f>
        <v>0</v>
      </c>
    </row>
    <row r="142" spans="1:16" x14ac:dyDescent="0.3">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7">
        <f>Activity!P151</f>
        <v>0</v>
      </c>
      <c r="M142" s="7" t="e">
        <f>Activity!#REF!</f>
        <v>#REF!</v>
      </c>
      <c r="N142" t="e">
        <f>Activity!#REF!</f>
        <v>#REF!</v>
      </c>
      <c r="O142" t="e">
        <f>Activity!#REF!</f>
        <v>#REF!</v>
      </c>
      <c r="P142">
        <f>Activity!V151</f>
        <v>0</v>
      </c>
    </row>
    <row r="143" spans="1:16" x14ac:dyDescent="0.3">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7">
        <f>Activity!P152</f>
        <v>0</v>
      </c>
      <c r="M143" s="7" t="e">
        <f>Activity!#REF!</f>
        <v>#REF!</v>
      </c>
      <c r="N143" t="e">
        <f>Activity!#REF!</f>
        <v>#REF!</v>
      </c>
      <c r="O143" t="e">
        <f>Activity!#REF!</f>
        <v>#REF!</v>
      </c>
      <c r="P143">
        <f>Activity!V152</f>
        <v>0</v>
      </c>
    </row>
    <row r="144" spans="1:16" x14ac:dyDescent="0.3">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7">
        <f>Activity!P153</f>
        <v>0</v>
      </c>
      <c r="M144" s="7" t="e">
        <f>Activity!#REF!</f>
        <v>#REF!</v>
      </c>
      <c r="N144" t="e">
        <f>Activity!#REF!</f>
        <v>#REF!</v>
      </c>
      <c r="O144" t="e">
        <f>Activity!#REF!</f>
        <v>#REF!</v>
      </c>
      <c r="P144">
        <f>Activity!V153</f>
        <v>0</v>
      </c>
    </row>
    <row r="145" spans="1:16" x14ac:dyDescent="0.3">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7">
        <f>Activity!P154</f>
        <v>0</v>
      </c>
      <c r="M145" s="7" t="e">
        <f>Activity!#REF!</f>
        <v>#REF!</v>
      </c>
      <c r="N145" t="e">
        <f>Activity!#REF!</f>
        <v>#REF!</v>
      </c>
      <c r="O145" t="e">
        <f>Activity!#REF!</f>
        <v>#REF!</v>
      </c>
      <c r="P145">
        <f>Activity!V154</f>
        <v>0</v>
      </c>
    </row>
    <row r="146" spans="1:16" x14ac:dyDescent="0.3">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7">
        <f>Activity!P155</f>
        <v>0</v>
      </c>
      <c r="M146" s="7" t="e">
        <f>Activity!#REF!</f>
        <v>#REF!</v>
      </c>
      <c r="N146" t="e">
        <f>Activity!#REF!</f>
        <v>#REF!</v>
      </c>
      <c r="O146" t="e">
        <f>Activity!#REF!</f>
        <v>#REF!</v>
      </c>
      <c r="P146">
        <f>Activity!V155</f>
        <v>0</v>
      </c>
    </row>
    <row r="147" spans="1:16" x14ac:dyDescent="0.3">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7">
        <f>Activity!P156</f>
        <v>0</v>
      </c>
      <c r="M147" s="7" t="e">
        <f>Activity!#REF!</f>
        <v>#REF!</v>
      </c>
      <c r="N147" t="e">
        <f>Activity!#REF!</f>
        <v>#REF!</v>
      </c>
      <c r="O147" t="e">
        <f>Activity!#REF!</f>
        <v>#REF!</v>
      </c>
      <c r="P147">
        <f>Activity!V156</f>
        <v>0</v>
      </c>
    </row>
    <row r="148" spans="1:16" x14ac:dyDescent="0.3">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7">
        <f>Activity!P157</f>
        <v>0</v>
      </c>
      <c r="M148" s="7" t="e">
        <f>Activity!#REF!</f>
        <v>#REF!</v>
      </c>
      <c r="N148" t="e">
        <f>Activity!#REF!</f>
        <v>#REF!</v>
      </c>
      <c r="O148" t="e">
        <f>Activity!#REF!</f>
        <v>#REF!</v>
      </c>
      <c r="P148">
        <f>Activity!V157</f>
        <v>0</v>
      </c>
    </row>
    <row r="149" spans="1:16" x14ac:dyDescent="0.3">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7">
        <f>Activity!P158</f>
        <v>0</v>
      </c>
      <c r="M149" s="7" t="e">
        <f>Activity!#REF!</f>
        <v>#REF!</v>
      </c>
      <c r="N149" t="e">
        <f>Activity!#REF!</f>
        <v>#REF!</v>
      </c>
      <c r="O149" t="e">
        <f>Activity!#REF!</f>
        <v>#REF!</v>
      </c>
      <c r="P149">
        <f>Activity!V158</f>
        <v>0</v>
      </c>
    </row>
    <row r="150" spans="1:16" x14ac:dyDescent="0.3">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7">
        <f>Activity!P159</f>
        <v>0</v>
      </c>
      <c r="M150" s="7" t="e">
        <f>Activity!#REF!</f>
        <v>#REF!</v>
      </c>
      <c r="N150" t="e">
        <f>Activity!#REF!</f>
        <v>#REF!</v>
      </c>
      <c r="O150" t="e">
        <f>Activity!#REF!</f>
        <v>#REF!</v>
      </c>
      <c r="P150">
        <f>Activity!V159</f>
        <v>0</v>
      </c>
    </row>
    <row r="151" spans="1:16" x14ac:dyDescent="0.3">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7">
        <f>Activity!P160</f>
        <v>0</v>
      </c>
      <c r="M151" s="7" t="e">
        <f>Activity!#REF!</f>
        <v>#REF!</v>
      </c>
      <c r="N151" t="e">
        <f>Activity!#REF!</f>
        <v>#REF!</v>
      </c>
      <c r="O151" t="e">
        <f>Activity!#REF!</f>
        <v>#REF!</v>
      </c>
      <c r="P151">
        <f>Activity!V160</f>
        <v>0</v>
      </c>
    </row>
    <row r="152" spans="1:16" x14ac:dyDescent="0.3">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7">
        <f>Activity!P161</f>
        <v>0</v>
      </c>
      <c r="M152" s="7" t="e">
        <f>Activity!#REF!</f>
        <v>#REF!</v>
      </c>
      <c r="N152" t="e">
        <f>Activity!#REF!</f>
        <v>#REF!</v>
      </c>
      <c r="O152" t="e">
        <f>Activity!#REF!</f>
        <v>#REF!</v>
      </c>
      <c r="P152">
        <f>Activity!V161</f>
        <v>0</v>
      </c>
    </row>
    <row r="153" spans="1:16" x14ac:dyDescent="0.3">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7">
        <f>Activity!P162</f>
        <v>0</v>
      </c>
      <c r="M153" s="7" t="e">
        <f>Activity!#REF!</f>
        <v>#REF!</v>
      </c>
      <c r="N153" t="e">
        <f>Activity!#REF!</f>
        <v>#REF!</v>
      </c>
      <c r="O153" t="e">
        <f>Activity!#REF!</f>
        <v>#REF!</v>
      </c>
      <c r="P153">
        <f>Activity!V162</f>
        <v>0</v>
      </c>
    </row>
    <row r="154" spans="1:16" x14ac:dyDescent="0.3">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7">
        <f>Activity!P163</f>
        <v>0</v>
      </c>
      <c r="M154" s="7" t="e">
        <f>Activity!#REF!</f>
        <v>#REF!</v>
      </c>
      <c r="N154" t="e">
        <f>Activity!#REF!</f>
        <v>#REF!</v>
      </c>
      <c r="O154" t="e">
        <f>Activity!#REF!</f>
        <v>#REF!</v>
      </c>
      <c r="P154">
        <f>Activity!V163</f>
        <v>0</v>
      </c>
    </row>
    <row r="155" spans="1:16" x14ac:dyDescent="0.3">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7">
        <f>Activity!P164</f>
        <v>0</v>
      </c>
      <c r="M155" s="7" t="e">
        <f>Activity!#REF!</f>
        <v>#REF!</v>
      </c>
      <c r="N155" t="e">
        <f>Activity!#REF!</f>
        <v>#REF!</v>
      </c>
      <c r="O155" t="e">
        <f>Activity!#REF!</f>
        <v>#REF!</v>
      </c>
      <c r="P155">
        <f>Activity!V164</f>
        <v>0</v>
      </c>
    </row>
    <row r="156" spans="1:16" x14ac:dyDescent="0.3">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7">
        <f>Activity!P165</f>
        <v>0</v>
      </c>
      <c r="M156" s="7" t="e">
        <f>Activity!#REF!</f>
        <v>#REF!</v>
      </c>
      <c r="N156" t="e">
        <f>Activity!#REF!</f>
        <v>#REF!</v>
      </c>
      <c r="O156" t="e">
        <f>Activity!#REF!</f>
        <v>#REF!</v>
      </c>
      <c r="P156">
        <f>Activity!V165</f>
        <v>0</v>
      </c>
    </row>
    <row r="157" spans="1:16" x14ac:dyDescent="0.3">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7">
        <f>Activity!P166</f>
        <v>0</v>
      </c>
      <c r="M157" s="7" t="e">
        <f>Activity!#REF!</f>
        <v>#REF!</v>
      </c>
      <c r="N157" t="e">
        <f>Activity!#REF!</f>
        <v>#REF!</v>
      </c>
      <c r="O157" t="e">
        <f>Activity!#REF!</f>
        <v>#REF!</v>
      </c>
      <c r="P157">
        <f>Activity!V166</f>
        <v>0</v>
      </c>
    </row>
    <row r="158" spans="1:16" x14ac:dyDescent="0.3">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7">
        <f>Activity!P167</f>
        <v>0</v>
      </c>
      <c r="M158" s="7" t="e">
        <f>Activity!#REF!</f>
        <v>#REF!</v>
      </c>
      <c r="N158" t="e">
        <f>Activity!#REF!</f>
        <v>#REF!</v>
      </c>
      <c r="O158" t="e">
        <f>Activity!#REF!</f>
        <v>#REF!</v>
      </c>
      <c r="P158">
        <f>Activity!V167</f>
        <v>0</v>
      </c>
    </row>
    <row r="159" spans="1:16" x14ac:dyDescent="0.3">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7">
        <f>Activity!P168</f>
        <v>0</v>
      </c>
      <c r="M159" s="7" t="e">
        <f>Activity!#REF!</f>
        <v>#REF!</v>
      </c>
      <c r="N159" t="e">
        <f>Activity!#REF!</f>
        <v>#REF!</v>
      </c>
      <c r="O159" t="e">
        <f>Activity!#REF!</f>
        <v>#REF!</v>
      </c>
      <c r="P159">
        <f>Activity!V168</f>
        <v>0</v>
      </c>
    </row>
    <row r="160" spans="1:16" x14ac:dyDescent="0.3">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7">
        <f>Activity!P169</f>
        <v>0</v>
      </c>
      <c r="M160" s="7" t="e">
        <f>Activity!#REF!</f>
        <v>#REF!</v>
      </c>
      <c r="N160" t="e">
        <f>Activity!#REF!</f>
        <v>#REF!</v>
      </c>
      <c r="O160" t="e">
        <f>Activity!#REF!</f>
        <v>#REF!</v>
      </c>
      <c r="P160">
        <f>Activity!V169</f>
        <v>0</v>
      </c>
    </row>
    <row r="161" spans="1:16" x14ac:dyDescent="0.3">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7">
        <f>Activity!P170</f>
        <v>0</v>
      </c>
      <c r="M161" s="7" t="e">
        <f>Activity!#REF!</f>
        <v>#REF!</v>
      </c>
      <c r="N161" t="e">
        <f>Activity!#REF!</f>
        <v>#REF!</v>
      </c>
      <c r="O161" t="e">
        <f>Activity!#REF!</f>
        <v>#REF!</v>
      </c>
      <c r="P161">
        <f>Activity!V170</f>
        <v>0</v>
      </c>
    </row>
    <row r="162" spans="1:16" x14ac:dyDescent="0.3">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7">
        <f>Activity!P171</f>
        <v>0</v>
      </c>
      <c r="M162" s="7" t="e">
        <f>Activity!#REF!</f>
        <v>#REF!</v>
      </c>
      <c r="N162" t="e">
        <f>Activity!#REF!</f>
        <v>#REF!</v>
      </c>
      <c r="O162" t="e">
        <f>Activity!#REF!</f>
        <v>#REF!</v>
      </c>
      <c r="P162">
        <f>Activity!V171</f>
        <v>0</v>
      </c>
    </row>
    <row r="163" spans="1:16" x14ac:dyDescent="0.3">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7">
        <f>Activity!P172</f>
        <v>0</v>
      </c>
      <c r="M163" s="7" t="e">
        <f>Activity!#REF!</f>
        <v>#REF!</v>
      </c>
      <c r="N163" t="e">
        <f>Activity!#REF!</f>
        <v>#REF!</v>
      </c>
      <c r="O163" t="e">
        <f>Activity!#REF!</f>
        <v>#REF!</v>
      </c>
      <c r="P163">
        <f>Activity!V172</f>
        <v>0</v>
      </c>
    </row>
    <row r="164" spans="1:16" x14ac:dyDescent="0.3">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7">
        <f>Activity!P173</f>
        <v>0</v>
      </c>
      <c r="M164" s="7" t="e">
        <f>Activity!#REF!</f>
        <v>#REF!</v>
      </c>
      <c r="N164" t="e">
        <f>Activity!#REF!</f>
        <v>#REF!</v>
      </c>
      <c r="O164" t="e">
        <f>Activity!#REF!</f>
        <v>#REF!</v>
      </c>
      <c r="P164">
        <f>Activity!V173</f>
        <v>0</v>
      </c>
    </row>
    <row r="165" spans="1:16" x14ac:dyDescent="0.3">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7">
        <f>Activity!P174</f>
        <v>0</v>
      </c>
      <c r="M165" s="7" t="e">
        <f>Activity!#REF!</f>
        <v>#REF!</v>
      </c>
      <c r="N165" t="e">
        <f>Activity!#REF!</f>
        <v>#REF!</v>
      </c>
      <c r="O165" t="e">
        <f>Activity!#REF!</f>
        <v>#REF!</v>
      </c>
      <c r="P165">
        <f>Activity!V174</f>
        <v>0</v>
      </c>
    </row>
    <row r="166" spans="1:16" x14ac:dyDescent="0.3">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7">
        <f>Activity!P175</f>
        <v>0</v>
      </c>
      <c r="M166" s="7" t="e">
        <f>Activity!#REF!</f>
        <v>#REF!</v>
      </c>
      <c r="N166" t="e">
        <f>Activity!#REF!</f>
        <v>#REF!</v>
      </c>
      <c r="O166" t="e">
        <f>Activity!#REF!</f>
        <v>#REF!</v>
      </c>
      <c r="P166">
        <f>Activity!V175</f>
        <v>0</v>
      </c>
    </row>
    <row r="167" spans="1:16" x14ac:dyDescent="0.3">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7">
        <f>Activity!P176</f>
        <v>0</v>
      </c>
      <c r="M167" s="7" t="e">
        <f>Activity!#REF!</f>
        <v>#REF!</v>
      </c>
      <c r="N167" t="e">
        <f>Activity!#REF!</f>
        <v>#REF!</v>
      </c>
      <c r="O167" t="e">
        <f>Activity!#REF!</f>
        <v>#REF!</v>
      </c>
      <c r="P167">
        <f>Activity!V176</f>
        <v>0</v>
      </c>
    </row>
    <row r="168" spans="1:16" x14ac:dyDescent="0.3">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7">
        <f>Activity!P177</f>
        <v>0</v>
      </c>
      <c r="M168" s="7" t="e">
        <f>Activity!#REF!</f>
        <v>#REF!</v>
      </c>
      <c r="N168" t="e">
        <f>Activity!#REF!</f>
        <v>#REF!</v>
      </c>
      <c r="O168" t="e">
        <f>Activity!#REF!</f>
        <v>#REF!</v>
      </c>
      <c r="P168">
        <f>Activity!V177</f>
        <v>0</v>
      </c>
    </row>
    <row r="169" spans="1:16" x14ac:dyDescent="0.3">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7">
        <f>Activity!P178</f>
        <v>0</v>
      </c>
      <c r="M169" s="7" t="e">
        <f>Activity!#REF!</f>
        <v>#REF!</v>
      </c>
      <c r="N169" t="e">
        <f>Activity!#REF!</f>
        <v>#REF!</v>
      </c>
      <c r="O169" t="e">
        <f>Activity!#REF!</f>
        <v>#REF!</v>
      </c>
      <c r="P169">
        <f>Activity!V178</f>
        <v>0</v>
      </c>
    </row>
    <row r="170" spans="1:16" x14ac:dyDescent="0.3">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7">
        <f>Activity!P179</f>
        <v>0</v>
      </c>
      <c r="M170" s="7" t="e">
        <f>Activity!#REF!</f>
        <v>#REF!</v>
      </c>
      <c r="N170" t="e">
        <f>Activity!#REF!</f>
        <v>#REF!</v>
      </c>
      <c r="O170" t="e">
        <f>Activity!#REF!</f>
        <v>#REF!</v>
      </c>
      <c r="P170">
        <f>Activity!V179</f>
        <v>0</v>
      </c>
    </row>
    <row r="171" spans="1:16" x14ac:dyDescent="0.3">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7">
        <f>Activity!P180</f>
        <v>0</v>
      </c>
      <c r="M171" s="7" t="e">
        <f>Activity!#REF!</f>
        <v>#REF!</v>
      </c>
      <c r="N171" t="e">
        <f>Activity!#REF!</f>
        <v>#REF!</v>
      </c>
      <c r="O171" t="e">
        <f>Activity!#REF!</f>
        <v>#REF!</v>
      </c>
      <c r="P171">
        <f>Activity!V180</f>
        <v>0</v>
      </c>
    </row>
    <row r="172" spans="1:16" x14ac:dyDescent="0.3">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7">
        <f>Activity!P181</f>
        <v>0</v>
      </c>
      <c r="M172" s="7" t="e">
        <f>Activity!#REF!</f>
        <v>#REF!</v>
      </c>
      <c r="N172" t="e">
        <f>Activity!#REF!</f>
        <v>#REF!</v>
      </c>
      <c r="O172" t="e">
        <f>Activity!#REF!</f>
        <v>#REF!</v>
      </c>
      <c r="P172">
        <f>Activity!V181</f>
        <v>0</v>
      </c>
    </row>
    <row r="173" spans="1:16" x14ac:dyDescent="0.3">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7">
        <f>Activity!P182</f>
        <v>0</v>
      </c>
      <c r="M173" s="7" t="e">
        <f>Activity!#REF!</f>
        <v>#REF!</v>
      </c>
      <c r="N173" t="e">
        <f>Activity!#REF!</f>
        <v>#REF!</v>
      </c>
      <c r="O173" t="e">
        <f>Activity!#REF!</f>
        <v>#REF!</v>
      </c>
      <c r="P173">
        <f>Activity!V182</f>
        <v>0</v>
      </c>
    </row>
    <row r="174" spans="1:16" x14ac:dyDescent="0.3">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7">
        <f>Activity!P183</f>
        <v>0</v>
      </c>
      <c r="M174" s="7" t="e">
        <f>Activity!#REF!</f>
        <v>#REF!</v>
      </c>
      <c r="N174" t="e">
        <f>Activity!#REF!</f>
        <v>#REF!</v>
      </c>
      <c r="O174" t="e">
        <f>Activity!#REF!</f>
        <v>#REF!</v>
      </c>
      <c r="P174">
        <f>Activity!V183</f>
        <v>0</v>
      </c>
    </row>
    <row r="175" spans="1:16" x14ac:dyDescent="0.3">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7">
        <f>Activity!P184</f>
        <v>0</v>
      </c>
      <c r="M175" s="7" t="e">
        <f>Activity!#REF!</f>
        <v>#REF!</v>
      </c>
      <c r="N175" t="e">
        <f>Activity!#REF!</f>
        <v>#REF!</v>
      </c>
      <c r="O175" t="e">
        <f>Activity!#REF!</f>
        <v>#REF!</v>
      </c>
      <c r="P175">
        <f>Activity!V184</f>
        <v>0</v>
      </c>
    </row>
    <row r="176" spans="1:16" x14ac:dyDescent="0.3">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7">
        <f>Activity!P185</f>
        <v>0</v>
      </c>
      <c r="M176" s="7" t="e">
        <f>Activity!#REF!</f>
        <v>#REF!</v>
      </c>
      <c r="N176" t="e">
        <f>Activity!#REF!</f>
        <v>#REF!</v>
      </c>
      <c r="O176" t="e">
        <f>Activity!#REF!</f>
        <v>#REF!</v>
      </c>
      <c r="P176">
        <f>Activity!V185</f>
        <v>0</v>
      </c>
    </row>
    <row r="177" spans="1:16" x14ac:dyDescent="0.3">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7">
        <f>Activity!P186</f>
        <v>0</v>
      </c>
      <c r="M177" s="7" t="e">
        <f>Activity!#REF!</f>
        <v>#REF!</v>
      </c>
      <c r="N177" t="e">
        <f>Activity!#REF!</f>
        <v>#REF!</v>
      </c>
      <c r="O177" t="e">
        <f>Activity!#REF!</f>
        <v>#REF!</v>
      </c>
      <c r="P177">
        <f>Activity!V186</f>
        <v>0</v>
      </c>
    </row>
    <row r="178" spans="1:16" x14ac:dyDescent="0.3">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7">
        <f>Activity!P187</f>
        <v>0</v>
      </c>
      <c r="M178" s="7" t="e">
        <f>Activity!#REF!</f>
        <v>#REF!</v>
      </c>
      <c r="N178" t="e">
        <f>Activity!#REF!</f>
        <v>#REF!</v>
      </c>
      <c r="O178" t="e">
        <f>Activity!#REF!</f>
        <v>#REF!</v>
      </c>
      <c r="P178">
        <f>Activity!V187</f>
        <v>0</v>
      </c>
    </row>
    <row r="179" spans="1:16" x14ac:dyDescent="0.3">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7">
        <f>Activity!P188</f>
        <v>0</v>
      </c>
      <c r="M179" s="7" t="e">
        <f>Activity!#REF!</f>
        <v>#REF!</v>
      </c>
      <c r="N179" t="e">
        <f>Activity!#REF!</f>
        <v>#REF!</v>
      </c>
      <c r="O179" t="e">
        <f>Activity!#REF!</f>
        <v>#REF!</v>
      </c>
      <c r="P179">
        <f>Activity!V188</f>
        <v>0</v>
      </c>
    </row>
    <row r="180" spans="1:16" x14ac:dyDescent="0.3">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7">
        <f>Activity!P189</f>
        <v>0</v>
      </c>
      <c r="M180" s="7" t="e">
        <f>Activity!#REF!</f>
        <v>#REF!</v>
      </c>
      <c r="N180" t="e">
        <f>Activity!#REF!</f>
        <v>#REF!</v>
      </c>
      <c r="O180" t="e">
        <f>Activity!#REF!</f>
        <v>#REF!</v>
      </c>
      <c r="P180">
        <f>Activity!V189</f>
        <v>0</v>
      </c>
    </row>
    <row r="181" spans="1:16" x14ac:dyDescent="0.3">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7">
        <f>Activity!P190</f>
        <v>0</v>
      </c>
      <c r="M181" s="7" t="e">
        <f>Activity!#REF!</f>
        <v>#REF!</v>
      </c>
      <c r="N181" t="e">
        <f>Activity!#REF!</f>
        <v>#REF!</v>
      </c>
      <c r="O181" t="e">
        <f>Activity!#REF!</f>
        <v>#REF!</v>
      </c>
      <c r="P181">
        <f>Activity!V190</f>
        <v>0</v>
      </c>
    </row>
    <row r="182" spans="1:16" x14ac:dyDescent="0.3">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7">
        <f>Activity!P191</f>
        <v>0</v>
      </c>
      <c r="M182" s="7" t="e">
        <f>Activity!#REF!</f>
        <v>#REF!</v>
      </c>
      <c r="N182" t="e">
        <f>Activity!#REF!</f>
        <v>#REF!</v>
      </c>
      <c r="O182" t="e">
        <f>Activity!#REF!</f>
        <v>#REF!</v>
      </c>
      <c r="P182">
        <f>Activity!V191</f>
        <v>0</v>
      </c>
    </row>
    <row r="183" spans="1:16" x14ac:dyDescent="0.3">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7">
        <f>Activity!P192</f>
        <v>0</v>
      </c>
      <c r="M183" s="7" t="e">
        <f>Activity!#REF!</f>
        <v>#REF!</v>
      </c>
      <c r="N183" t="e">
        <f>Activity!#REF!</f>
        <v>#REF!</v>
      </c>
      <c r="O183" t="e">
        <f>Activity!#REF!</f>
        <v>#REF!</v>
      </c>
      <c r="P183">
        <f>Activity!V192</f>
        <v>0</v>
      </c>
    </row>
    <row r="184" spans="1:16" x14ac:dyDescent="0.3">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7">
        <f>Activity!P193</f>
        <v>0</v>
      </c>
      <c r="M184" s="7" t="e">
        <f>Activity!#REF!</f>
        <v>#REF!</v>
      </c>
      <c r="N184" t="e">
        <f>Activity!#REF!</f>
        <v>#REF!</v>
      </c>
      <c r="O184" t="e">
        <f>Activity!#REF!</f>
        <v>#REF!</v>
      </c>
      <c r="P184">
        <f>Activity!V193</f>
        <v>0</v>
      </c>
    </row>
    <row r="185" spans="1:16" x14ac:dyDescent="0.3">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7">
        <f>Activity!P194</f>
        <v>0</v>
      </c>
      <c r="M185" s="7" t="e">
        <f>Activity!#REF!</f>
        <v>#REF!</v>
      </c>
      <c r="N185" t="e">
        <f>Activity!#REF!</f>
        <v>#REF!</v>
      </c>
      <c r="O185" t="e">
        <f>Activity!#REF!</f>
        <v>#REF!</v>
      </c>
      <c r="P185">
        <f>Activity!V194</f>
        <v>0</v>
      </c>
    </row>
    <row r="186" spans="1:16" x14ac:dyDescent="0.3">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7">
        <f>Activity!P195</f>
        <v>0</v>
      </c>
      <c r="M186" s="7" t="e">
        <f>Activity!#REF!</f>
        <v>#REF!</v>
      </c>
      <c r="N186" t="e">
        <f>Activity!#REF!</f>
        <v>#REF!</v>
      </c>
      <c r="O186" t="e">
        <f>Activity!#REF!</f>
        <v>#REF!</v>
      </c>
      <c r="P186">
        <f>Activity!V195</f>
        <v>0</v>
      </c>
    </row>
    <row r="187" spans="1:16" x14ac:dyDescent="0.3">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7">
        <f>Activity!P196</f>
        <v>0</v>
      </c>
      <c r="M187" s="7" t="e">
        <f>Activity!#REF!</f>
        <v>#REF!</v>
      </c>
      <c r="N187" t="e">
        <f>Activity!#REF!</f>
        <v>#REF!</v>
      </c>
      <c r="O187" t="e">
        <f>Activity!#REF!</f>
        <v>#REF!</v>
      </c>
      <c r="P187">
        <f>Activity!V196</f>
        <v>0</v>
      </c>
    </row>
    <row r="188" spans="1:16" x14ac:dyDescent="0.3">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7">
        <f>Activity!P197</f>
        <v>0</v>
      </c>
      <c r="M188" s="7" t="e">
        <f>Activity!#REF!</f>
        <v>#REF!</v>
      </c>
      <c r="N188" t="e">
        <f>Activity!#REF!</f>
        <v>#REF!</v>
      </c>
      <c r="O188" t="e">
        <f>Activity!#REF!</f>
        <v>#REF!</v>
      </c>
      <c r="P188">
        <f>Activity!V197</f>
        <v>0</v>
      </c>
    </row>
    <row r="189" spans="1:16" x14ac:dyDescent="0.3">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7">
        <f>Activity!P198</f>
        <v>0</v>
      </c>
      <c r="M189" s="7" t="e">
        <f>Activity!#REF!</f>
        <v>#REF!</v>
      </c>
      <c r="N189" t="e">
        <f>Activity!#REF!</f>
        <v>#REF!</v>
      </c>
      <c r="O189" t="e">
        <f>Activity!#REF!</f>
        <v>#REF!</v>
      </c>
      <c r="P189">
        <f>Activity!V198</f>
        <v>0</v>
      </c>
    </row>
    <row r="190" spans="1:16" x14ac:dyDescent="0.3">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7">
        <f>Activity!P199</f>
        <v>0</v>
      </c>
      <c r="M190" s="7" t="e">
        <f>Activity!#REF!</f>
        <v>#REF!</v>
      </c>
      <c r="N190" t="e">
        <f>Activity!#REF!</f>
        <v>#REF!</v>
      </c>
      <c r="O190" t="e">
        <f>Activity!#REF!</f>
        <v>#REF!</v>
      </c>
      <c r="P190">
        <f>Activity!V199</f>
        <v>0</v>
      </c>
    </row>
    <row r="191" spans="1:16" x14ac:dyDescent="0.3">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7">
        <f>Activity!P200</f>
        <v>0</v>
      </c>
      <c r="M191" s="7" t="e">
        <f>Activity!#REF!</f>
        <v>#REF!</v>
      </c>
      <c r="N191" t="e">
        <f>Activity!#REF!</f>
        <v>#REF!</v>
      </c>
      <c r="O191" t="e">
        <f>Activity!#REF!</f>
        <v>#REF!</v>
      </c>
      <c r="P191">
        <f>Activity!V200</f>
        <v>0</v>
      </c>
    </row>
    <row r="192" spans="1:16" x14ac:dyDescent="0.3">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7">
        <f>Activity!P201</f>
        <v>0</v>
      </c>
      <c r="M192" s="7" t="e">
        <f>Activity!#REF!</f>
        <v>#REF!</v>
      </c>
      <c r="N192" t="e">
        <f>Activity!#REF!</f>
        <v>#REF!</v>
      </c>
      <c r="O192" t="e">
        <f>Activity!#REF!</f>
        <v>#REF!</v>
      </c>
      <c r="P192">
        <f>Activity!V201</f>
        <v>0</v>
      </c>
    </row>
    <row r="193" spans="1:16" x14ac:dyDescent="0.3">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7">
        <f>Activity!P202</f>
        <v>0</v>
      </c>
      <c r="M193" s="7" t="e">
        <f>Activity!#REF!</f>
        <v>#REF!</v>
      </c>
      <c r="N193" t="e">
        <f>Activity!#REF!</f>
        <v>#REF!</v>
      </c>
      <c r="O193" t="e">
        <f>Activity!#REF!</f>
        <v>#REF!</v>
      </c>
      <c r="P193">
        <f>Activity!V202</f>
        <v>0</v>
      </c>
    </row>
    <row r="194" spans="1:16" x14ac:dyDescent="0.3">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7">
        <f>Activity!P203</f>
        <v>0</v>
      </c>
      <c r="M194" s="7" t="e">
        <f>Activity!#REF!</f>
        <v>#REF!</v>
      </c>
      <c r="N194" t="e">
        <f>Activity!#REF!</f>
        <v>#REF!</v>
      </c>
      <c r="O194" t="e">
        <f>Activity!#REF!</f>
        <v>#REF!</v>
      </c>
      <c r="P194">
        <f>Activity!V203</f>
        <v>0</v>
      </c>
    </row>
    <row r="195" spans="1:16" x14ac:dyDescent="0.3">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7">
        <f>Activity!P204</f>
        <v>0</v>
      </c>
      <c r="M195" s="7" t="e">
        <f>Activity!#REF!</f>
        <v>#REF!</v>
      </c>
      <c r="N195" t="e">
        <f>Activity!#REF!</f>
        <v>#REF!</v>
      </c>
      <c r="O195" t="e">
        <f>Activity!#REF!</f>
        <v>#REF!</v>
      </c>
      <c r="P195">
        <f>Activity!V204</f>
        <v>0</v>
      </c>
    </row>
    <row r="196" spans="1:16" x14ac:dyDescent="0.3">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7">
        <f>Activity!P205</f>
        <v>0</v>
      </c>
      <c r="M196" s="7" t="e">
        <f>Activity!#REF!</f>
        <v>#REF!</v>
      </c>
      <c r="N196" t="e">
        <f>Activity!#REF!</f>
        <v>#REF!</v>
      </c>
      <c r="O196" t="e">
        <f>Activity!#REF!</f>
        <v>#REF!</v>
      </c>
      <c r="P196">
        <f>Activity!V205</f>
        <v>0</v>
      </c>
    </row>
    <row r="197" spans="1:16" x14ac:dyDescent="0.3">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7">
        <f>Activity!P206</f>
        <v>0</v>
      </c>
      <c r="M197" s="7" t="e">
        <f>Activity!#REF!</f>
        <v>#REF!</v>
      </c>
      <c r="N197" t="e">
        <f>Activity!#REF!</f>
        <v>#REF!</v>
      </c>
      <c r="O197" t="e">
        <f>Activity!#REF!</f>
        <v>#REF!</v>
      </c>
      <c r="P197">
        <f>Activity!V206</f>
        <v>0</v>
      </c>
    </row>
    <row r="198" spans="1:16" x14ac:dyDescent="0.3">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7">
        <f>Activity!P207</f>
        <v>0</v>
      </c>
      <c r="M198" s="7" t="e">
        <f>Activity!#REF!</f>
        <v>#REF!</v>
      </c>
      <c r="N198" t="e">
        <f>Activity!#REF!</f>
        <v>#REF!</v>
      </c>
      <c r="O198" t="e">
        <f>Activity!#REF!</f>
        <v>#REF!</v>
      </c>
      <c r="P198">
        <f>Activity!V207</f>
        <v>0</v>
      </c>
    </row>
    <row r="199" spans="1:16" x14ac:dyDescent="0.3">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7">
        <f>Activity!P208</f>
        <v>0</v>
      </c>
      <c r="M199" s="7" t="e">
        <f>Activity!#REF!</f>
        <v>#REF!</v>
      </c>
      <c r="N199" t="e">
        <f>Activity!#REF!</f>
        <v>#REF!</v>
      </c>
      <c r="O199" t="e">
        <f>Activity!#REF!</f>
        <v>#REF!</v>
      </c>
      <c r="P199">
        <f>Activity!V208</f>
        <v>0</v>
      </c>
    </row>
    <row r="200" spans="1:16" x14ac:dyDescent="0.3">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7">
        <f>Activity!P209</f>
        <v>0</v>
      </c>
      <c r="M200" s="7" t="e">
        <f>Activity!#REF!</f>
        <v>#REF!</v>
      </c>
      <c r="N200" t="e">
        <f>Activity!#REF!</f>
        <v>#REF!</v>
      </c>
      <c r="O200" t="e">
        <f>Activity!#REF!</f>
        <v>#REF!</v>
      </c>
      <c r="P200">
        <f>Activity!V209</f>
        <v>0</v>
      </c>
    </row>
    <row r="201" spans="1:16" x14ac:dyDescent="0.3">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7">
        <f>Activity!P210</f>
        <v>0</v>
      </c>
      <c r="M201" s="7" t="e">
        <f>Activity!#REF!</f>
        <v>#REF!</v>
      </c>
      <c r="N201" t="e">
        <f>Activity!#REF!</f>
        <v>#REF!</v>
      </c>
      <c r="O201" t="e">
        <f>Activity!#REF!</f>
        <v>#REF!</v>
      </c>
      <c r="P201">
        <f>Activity!V210</f>
        <v>0</v>
      </c>
    </row>
    <row r="202" spans="1:16" x14ac:dyDescent="0.3">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7">
        <f>Activity!P211</f>
        <v>0</v>
      </c>
      <c r="M202" s="7" t="e">
        <f>Activity!#REF!</f>
        <v>#REF!</v>
      </c>
      <c r="N202" t="e">
        <f>Activity!#REF!</f>
        <v>#REF!</v>
      </c>
      <c r="O202" t="e">
        <f>Activity!#REF!</f>
        <v>#REF!</v>
      </c>
      <c r="P202">
        <f>Activity!V211</f>
        <v>0</v>
      </c>
    </row>
    <row r="203" spans="1:16" x14ac:dyDescent="0.3">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7">
        <f>Activity!P212</f>
        <v>0</v>
      </c>
      <c r="M203" s="7" t="e">
        <f>Activity!#REF!</f>
        <v>#REF!</v>
      </c>
      <c r="N203" t="e">
        <f>Activity!#REF!</f>
        <v>#REF!</v>
      </c>
      <c r="O203" t="e">
        <f>Activity!#REF!</f>
        <v>#REF!</v>
      </c>
      <c r="P203">
        <f>Activity!V212</f>
        <v>0</v>
      </c>
    </row>
    <row r="204" spans="1:16" x14ac:dyDescent="0.3">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7">
        <f>Activity!P213</f>
        <v>0</v>
      </c>
      <c r="M204" s="7" t="e">
        <f>Activity!#REF!</f>
        <v>#REF!</v>
      </c>
      <c r="N204" t="e">
        <f>Activity!#REF!</f>
        <v>#REF!</v>
      </c>
      <c r="O204" t="e">
        <f>Activity!#REF!</f>
        <v>#REF!</v>
      </c>
      <c r="P204">
        <f>Activity!V213</f>
        <v>0</v>
      </c>
    </row>
    <row r="205" spans="1:16" x14ac:dyDescent="0.3">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7">
        <f>Activity!P214</f>
        <v>0</v>
      </c>
      <c r="M205" s="7" t="e">
        <f>Activity!#REF!</f>
        <v>#REF!</v>
      </c>
      <c r="N205" t="e">
        <f>Activity!#REF!</f>
        <v>#REF!</v>
      </c>
      <c r="O205" t="e">
        <f>Activity!#REF!</f>
        <v>#REF!</v>
      </c>
      <c r="P205">
        <f>Activity!V214</f>
        <v>0</v>
      </c>
    </row>
    <row r="206" spans="1:16" x14ac:dyDescent="0.3">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7">
        <f>Activity!P215</f>
        <v>0</v>
      </c>
      <c r="M206" s="7" t="e">
        <f>Activity!#REF!</f>
        <v>#REF!</v>
      </c>
      <c r="N206" t="e">
        <f>Activity!#REF!</f>
        <v>#REF!</v>
      </c>
      <c r="O206" t="e">
        <f>Activity!#REF!</f>
        <v>#REF!</v>
      </c>
      <c r="P206">
        <f>Activity!V215</f>
        <v>0</v>
      </c>
    </row>
    <row r="207" spans="1:16" x14ac:dyDescent="0.3">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7">
        <f>Activity!P216</f>
        <v>0</v>
      </c>
      <c r="M207" s="7" t="e">
        <f>Activity!#REF!</f>
        <v>#REF!</v>
      </c>
      <c r="N207" t="e">
        <f>Activity!#REF!</f>
        <v>#REF!</v>
      </c>
      <c r="O207" t="e">
        <f>Activity!#REF!</f>
        <v>#REF!</v>
      </c>
      <c r="P207">
        <f>Activity!V216</f>
        <v>0</v>
      </c>
    </row>
    <row r="208" spans="1:16" x14ac:dyDescent="0.3">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7">
        <f>Activity!P217</f>
        <v>0</v>
      </c>
      <c r="M208" s="7" t="e">
        <f>Activity!#REF!</f>
        <v>#REF!</v>
      </c>
      <c r="N208" t="e">
        <f>Activity!#REF!</f>
        <v>#REF!</v>
      </c>
      <c r="O208" t="e">
        <f>Activity!#REF!</f>
        <v>#REF!</v>
      </c>
      <c r="P208">
        <f>Activity!V217</f>
        <v>0</v>
      </c>
    </row>
    <row r="209" spans="1:16" x14ac:dyDescent="0.3">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7">
        <f>Activity!P218</f>
        <v>0</v>
      </c>
      <c r="M209" s="7" t="e">
        <f>Activity!#REF!</f>
        <v>#REF!</v>
      </c>
      <c r="N209" t="e">
        <f>Activity!#REF!</f>
        <v>#REF!</v>
      </c>
      <c r="O209" t="e">
        <f>Activity!#REF!</f>
        <v>#REF!</v>
      </c>
      <c r="P209">
        <f>Activity!V218</f>
        <v>0</v>
      </c>
    </row>
    <row r="210" spans="1:16" x14ac:dyDescent="0.3">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7">
        <f>Activity!P219</f>
        <v>0</v>
      </c>
      <c r="M210" s="7" t="e">
        <f>Activity!#REF!</f>
        <v>#REF!</v>
      </c>
      <c r="N210" t="e">
        <f>Activity!#REF!</f>
        <v>#REF!</v>
      </c>
      <c r="O210" t="e">
        <f>Activity!#REF!</f>
        <v>#REF!</v>
      </c>
      <c r="P210">
        <f>Activity!V219</f>
        <v>0</v>
      </c>
    </row>
    <row r="211" spans="1:16" x14ac:dyDescent="0.3">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7">
        <f>Activity!P220</f>
        <v>0</v>
      </c>
      <c r="M211" s="7" t="e">
        <f>Activity!#REF!</f>
        <v>#REF!</v>
      </c>
      <c r="N211" t="e">
        <f>Activity!#REF!</f>
        <v>#REF!</v>
      </c>
      <c r="O211" t="e">
        <f>Activity!#REF!</f>
        <v>#REF!</v>
      </c>
      <c r="P211">
        <f>Activity!V220</f>
        <v>0</v>
      </c>
    </row>
    <row r="212" spans="1:16" x14ac:dyDescent="0.3">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7">
        <f>Activity!P221</f>
        <v>0</v>
      </c>
      <c r="M212" s="7" t="e">
        <f>Activity!#REF!</f>
        <v>#REF!</v>
      </c>
      <c r="N212" t="e">
        <f>Activity!#REF!</f>
        <v>#REF!</v>
      </c>
      <c r="O212" t="e">
        <f>Activity!#REF!</f>
        <v>#REF!</v>
      </c>
      <c r="P212">
        <f>Activity!V221</f>
        <v>0</v>
      </c>
    </row>
    <row r="213" spans="1:16" x14ac:dyDescent="0.3">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7">
        <f>Activity!P222</f>
        <v>0</v>
      </c>
      <c r="M213" s="7" t="e">
        <f>Activity!#REF!</f>
        <v>#REF!</v>
      </c>
      <c r="N213" t="e">
        <f>Activity!#REF!</f>
        <v>#REF!</v>
      </c>
      <c r="O213" t="e">
        <f>Activity!#REF!</f>
        <v>#REF!</v>
      </c>
      <c r="P213">
        <f>Activity!V222</f>
        <v>0</v>
      </c>
    </row>
    <row r="214" spans="1:16" x14ac:dyDescent="0.3">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7">
        <f>Activity!P223</f>
        <v>0</v>
      </c>
      <c r="M214" s="7" t="e">
        <f>Activity!#REF!</f>
        <v>#REF!</v>
      </c>
      <c r="N214" t="e">
        <f>Activity!#REF!</f>
        <v>#REF!</v>
      </c>
      <c r="O214" t="e">
        <f>Activity!#REF!</f>
        <v>#REF!</v>
      </c>
      <c r="P214">
        <f>Activity!V223</f>
        <v>0</v>
      </c>
    </row>
    <row r="215" spans="1:16" x14ac:dyDescent="0.3">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7">
        <f>Activity!P224</f>
        <v>0</v>
      </c>
      <c r="M215" s="7" t="e">
        <f>Activity!#REF!</f>
        <v>#REF!</v>
      </c>
      <c r="N215" t="e">
        <f>Activity!#REF!</f>
        <v>#REF!</v>
      </c>
      <c r="O215" t="e">
        <f>Activity!#REF!</f>
        <v>#REF!</v>
      </c>
      <c r="P215">
        <f>Activity!V224</f>
        <v>0</v>
      </c>
    </row>
    <row r="216" spans="1:16" x14ac:dyDescent="0.3">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7">
        <f>Activity!P225</f>
        <v>0</v>
      </c>
      <c r="M216" s="7" t="e">
        <f>Activity!#REF!</f>
        <v>#REF!</v>
      </c>
      <c r="N216" t="e">
        <f>Activity!#REF!</f>
        <v>#REF!</v>
      </c>
      <c r="O216" t="e">
        <f>Activity!#REF!</f>
        <v>#REF!</v>
      </c>
      <c r="P216">
        <f>Activity!V225</f>
        <v>0</v>
      </c>
    </row>
    <row r="217" spans="1:16" x14ac:dyDescent="0.3">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7">
        <f>Activity!P226</f>
        <v>0</v>
      </c>
      <c r="M217" s="7" t="e">
        <f>Activity!#REF!</f>
        <v>#REF!</v>
      </c>
      <c r="N217" t="e">
        <f>Activity!#REF!</f>
        <v>#REF!</v>
      </c>
      <c r="O217" t="e">
        <f>Activity!#REF!</f>
        <v>#REF!</v>
      </c>
      <c r="P217">
        <f>Activity!V226</f>
        <v>0</v>
      </c>
    </row>
    <row r="218" spans="1:16" x14ac:dyDescent="0.3">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7">
        <f>Activity!P227</f>
        <v>0</v>
      </c>
      <c r="M218" s="7" t="e">
        <f>Activity!#REF!</f>
        <v>#REF!</v>
      </c>
      <c r="N218" t="e">
        <f>Activity!#REF!</f>
        <v>#REF!</v>
      </c>
      <c r="O218" t="e">
        <f>Activity!#REF!</f>
        <v>#REF!</v>
      </c>
      <c r="P218">
        <f>Activity!V227</f>
        <v>0</v>
      </c>
    </row>
    <row r="219" spans="1:16" x14ac:dyDescent="0.3">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7">
        <f>Activity!P228</f>
        <v>0</v>
      </c>
      <c r="M219" s="7" t="e">
        <f>Activity!#REF!</f>
        <v>#REF!</v>
      </c>
      <c r="N219" t="e">
        <f>Activity!#REF!</f>
        <v>#REF!</v>
      </c>
      <c r="O219" t="e">
        <f>Activity!#REF!</f>
        <v>#REF!</v>
      </c>
      <c r="P219">
        <f>Activity!V228</f>
        <v>0</v>
      </c>
    </row>
    <row r="220" spans="1:16" x14ac:dyDescent="0.3">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7">
        <f>Activity!P229</f>
        <v>0</v>
      </c>
      <c r="M220" s="7" t="e">
        <f>Activity!#REF!</f>
        <v>#REF!</v>
      </c>
      <c r="N220" t="e">
        <f>Activity!#REF!</f>
        <v>#REF!</v>
      </c>
      <c r="O220" t="e">
        <f>Activity!#REF!</f>
        <v>#REF!</v>
      </c>
      <c r="P220">
        <f>Activity!V229</f>
        <v>0</v>
      </c>
    </row>
    <row r="221" spans="1:16" x14ac:dyDescent="0.3">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7">
        <f>Activity!P230</f>
        <v>0</v>
      </c>
      <c r="M221" s="7" t="e">
        <f>Activity!#REF!</f>
        <v>#REF!</v>
      </c>
      <c r="N221" t="e">
        <f>Activity!#REF!</f>
        <v>#REF!</v>
      </c>
      <c r="O221" t="e">
        <f>Activity!#REF!</f>
        <v>#REF!</v>
      </c>
      <c r="P221">
        <f>Activity!V230</f>
        <v>0</v>
      </c>
    </row>
    <row r="222" spans="1:16" x14ac:dyDescent="0.3">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7">
        <f>Activity!P231</f>
        <v>0</v>
      </c>
      <c r="M222" s="7" t="e">
        <f>Activity!#REF!</f>
        <v>#REF!</v>
      </c>
      <c r="N222" t="e">
        <f>Activity!#REF!</f>
        <v>#REF!</v>
      </c>
      <c r="O222" t="e">
        <f>Activity!#REF!</f>
        <v>#REF!</v>
      </c>
      <c r="P222">
        <f>Activity!V231</f>
        <v>0</v>
      </c>
    </row>
    <row r="223" spans="1:16" x14ac:dyDescent="0.3">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7">
        <f>Activity!P232</f>
        <v>0</v>
      </c>
      <c r="M223" s="7" t="e">
        <f>Activity!#REF!</f>
        <v>#REF!</v>
      </c>
      <c r="N223" t="e">
        <f>Activity!#REF!</f>
        <v>#REF!</v>
      </c>
      <c r="O223" t="e">
        <f>Activity!#REF!</f>
        <v>#REF!</v>
      </c>
      <c r="P223">
        <f>Activity!V232</f>
        <v>0</v>
      </c>
    </row>
    <row r="224" spans="1:16" x14ac:dyDescent="0.3">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7">
        <f>Activity!P233</f>
        <v>0</v>
      </c>
      <c r="M224" s="7" t="e">
        <f>Activity!#REF!</f>
        <v>#REF!</v>
      </c>
      <c r="N224" t="e">
        <f>Activity!#REF!</f>
        <v>#REF!</v>
      </c>
      <c r="O224" t="e">
        <f>Activity!#REF!</f>
        <v>#REF!</v>
      </c>
      <c r="P224">
        <f>Activity!V233</f>
        <v>0</v>
      </c>
    </row>
    <row r="225" spans="1:16" x14ac:dyDescent="0.3">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7">
        <f>Activity!P234</f>
        <v>0</v>
      </c>
      <c r="M225" s="7" t="e">
        <f>Activity!#REF!</f>
        <v>#REF!</v>
      </c>
      <c r="N225" t="e">
        <f>Activity!#REF!</f>
        <v>#REF!</v>
      </c>
      <c r="O225" t="e">
        <f>Activity!#REF!</f>
        <v>#REF!</v>
      </c>
      <c r="P225">
        <f>Activity!V234</f>
        <v>0</v>
      </c>
    </row>
    <row r="226" spans="1:16" x14ac:dyDescent="0.3">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7">
        <f>Activity!P235</f>
        <v>0</v>
      </c>
      <c r="M226" s="7" t="e">
        <f>Activity!#REF!</f>
        <v>#REF!</v>
      </c>
      <c r="N226" t="e">
        <f>Activity!#REF!</f>
        <v>#REF!</v>
      </c>
      <c r="O226" t="e">
        <f>Activity!#REF!</f>
        <v>#REF!</v>
      </c>
      <c r="P226">
        <f>Activity!V235</f>
        <v>0</v>
      </c>
    </row>
    <row r="227" spans="1:16" x14ac:dyDescent="0.3">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7">
        <f>Activity!P236</f>
        <v>0</v>
      </c>
      <c r="M227" s="7" t="e">
        <f>Activity!#REF!</f>
        <v>#REF!</v>
      </c>
      <c r="N227" t="e">
        <f>Activity!#REF!</f>
        <v>#REF!</v>
      </c>
      <c r="O227" t="e">
        <f>Activity!#REF!</f>
        <v>#REF!</v>
      </c>
      <c r="P227">
        <f>Activity!V236</f>
        <v>0</v>
      </c>
    </row>
    <row r="228" spans="1:16" x14ac:dyDescent="0.3">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7">
        <f>Activity!P237</f>
        <v>0</v>
      </c>
      <c r="M228" s="7" t="e">
        <f>Activity!#REF!</f>
        <v>#REF!</v>
      </c>
      <c r="N228" t="e">
        <f>Activity!#REF!</f>
        <v>#REF!</v>
      </c>
      <c r="O228" t="e">
        <f>Activity!#REF!</f>
        <v>#REF!</v>
      </c>
      <c r="P228">
        <f>Activity!V237</f>
        <v>0</v>
      </c>
    </row>
    <row r="229" spans="1:16" x14ac:dyDescent="0.3">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7">
        <f>Activity!P238</f>
        <v>0</v>
      </c>
      <c r="M229" s="7" t="e">
        <f>Activity!#REF!</f>
        <v>#REF!</v>
      </c>
      <c r="N229" t="e">
        <f>Activity!#REF!</f>
        <v>#REF!</v>
      </c>
      <c r="O229" t="e">
        <f>Activity!#REF!</f>
        <v>#REF!</v>
      </c>
      <c r="P229">
        <f>Activity!V238</f>
        <v>0</v>
      </c>
    </row>
    <row r="230" spans="1:16" x14ac:dyDescent="0.3">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7">
        <f>Activity!P239</f>
        <v>0</v>
      </c>
      <c r="M230" s="7" t="e">
        <f>Activity!#REF!</f>
        <v>#REF!</v>
      </c>
      <c r="N230" t="e">
        <f>Activity!#REF!</f>
        <v>#REF!</v>
      </c>
      <c r="O230" t="e">
        <f>Activity!#REF!</f>
        <v>#REF!</v>
      </c>
      <c r="P230">
        <f>Activity!V239</f>
        <v>0</v>
      </c>
    </row>
    <row r="231" spans="1:16" x14ac:dyDescent="0.3">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7">
        <f>Activity!P240</f>
        <v>0</v>
      </c>
      <c r="M231" s="7" t="e">
        <f>Activity!#REF!</f>
        <v>#REF!</v>
      </c>
      <c r="N231" t="e">
        <f>Activity!#REF!</f>
        <v>#REF!</v>
      </c>
      <c r="O231" t="e">
        <f>Activity!#REF!</f>
        <v>#REF!</v>
      </c>
      <c r="P231">
        <f>Activity!V240</f>
        <v>0</v>
      </c>
    </row>
    <row r="232" spans="1:16" x14ac:dyDescent="0.3">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7">
        <f>Activity!P241</f>
        <v>0</v>
      </c>
      <c r="M232" s="7" t="e">
        <f>Activity!#REF!</f>
        <v>#REF!</v>
      </c>
      <c r="N232" t="e">
        <f>Activity!#REF!</f>
        <v>#REF!</v>
      </c>
      <c r="O232" t="e">
        <f>Activity!#REF!</f>
        <v>#REF!</v>
      </c>
      <c r="P232">
        <f>Activity!V241</f>
        <v>0</v>
      </c>
    </row>
    <row r="233" spans="1:16" x14ac:dyDescent="0.3">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7">
        <f>Activity!P242</f>
        <v>0</v>
      </c>
      <c r="M233" s="7" t="e">
        <f>Activity!#REF!</f>
        <v>#REF!</v>
      </c>
      <c r="N233" t="e">
        <f>Activity!#REF!</f>
        <v>#REF!</v>
      </c>
      <c r="O233" t="e">
        <f>Activity!#REF!</f>
        <v>#REF!</v>
      </c>
      <c r="P233">
        <f>Activity!V242</f>
        <v>0</v>
      </c>
    </row>
    <row r="234" spans="1:16" x14ac:dyDescent="0.3">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7">
        <f>Activity!P243</f>
        <v>0</v>
      </c>
      <c r="M234" s="7" t="e">
        <f>Activity!#REF!</f>
        <v>#REF!</v>
      </c>
      <c r="N234" t="e">
        <f>Activity!#REF!</f>
        <v>#REF!</v>
      </c>
      <c r="O234" t="e">
        <f>Activity!#REF!</f>
        <v>#REF!</v>
      </c>
      <c r="P234">
        <f>Activity!V243</f>
        <v>0</v>
      </c>
    </row>
    <row r="235" spans="1:16" x14ac:dyDescent="0.3">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7">
        <f>Activity!P244</f>
        <v>0</v>
      </c>
      <c r="M235" s="7" t="e">
        <f>Activity!#REF!</f>
        <v>#REF!</v>
      </c>
      <c r="N235" t="e">
        <f>Activity!#REF!</f>
        <v>#REF!</v>
      </c>
      <c r="O235" t="e">
        <f>Activity!#REF!</f>
        <v>#REF!</v>
      </c>
      <c r="P235">
        <f>Activity!V244</f>
        <v>0</v>
      </c>
    </row>
    <row r="236" spans="1:16" x14ac:dyDescent="0.3">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7">
        <f>Activity!P245</f>
        <v>0</v>
      </c>
      <c r="M236" s="7" t="e">
        <f>Activity!#REF!</f>
        <v>#REF!</v>
      </c>
      <c r="N236" t="e">
        <f>Activity!#REF!</f>
        <v>#REF!</v>
      </c>
      <c r="O236" t="e">
        <f>Activity!#REF!</f>
        <v>#REF!</v>
      </c>
      <c r="P236">
        <f>Activity!V245</f>
        <v>0</v>
      </c>
    </row>
    <row r="237" spans="1:16" x14ac:dyDescent="0.3">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7">
        <f>Activity!P246</f>
        <v>0</v>
      </c>
      <c r="M237" s="7" t="e">
        <f>Activity!#REF!</f>
        <v>#REF!</v>
      </c>
      <c r="N237" t="e">
        <f>Activity!#REF!</f>
        <v>#REF!</v>
      </c>
      <c r="O237" t="e">
        <f>Activity!#REF!</f>
        <v>#REF!</v>
      </c>
      <c r="P237">
        <f>Activity!V246</f>
        <v>0</v>
      </c>
    </row>
    <row r="238" spans="1:16" x14ac:dyDescent="0.3">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7">
        <f>Activity!P247</f>
        <v>0</v>
      </c>
      <c r="M238" s="7" t="e">
        <f>Activity!#REF!</f>
        <v>#REF!</v>
      </c>
      <c r="N238" t="e">
        <f>Activity!#REF!</f>
        <v>#REF!</v>
      </c>
      <c r="O238" t="e">
        <f>Activity!#REF!</f>
        <v>#REF!</v>
      </c>
      <c r="P238">
        <f>Activity!V247</f>
        <v>0</v>
      </c>
    </row>
    <row r="239" spans="1:16" x14ac:dyDescent="0.3">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7">
        <f>Activity!P248</f>
        <v>0</v>
      </c>
      <c r="M239" s="7" t="e">
        <f>Activity!#REF!</f>
        <v>#REF!</v>
      </c>
      <c r="N239" t="e">
        <f>Activity!#REF!</f>
        <v>#REF!</v>
      </c>
      <c r="O239" t="e">
        <f>Activity!#REF!</f>
        <v>#REF!</v>
      </c>
      <c r="P239">
        <f>Activity!V248</f>
        <v>0</v>
      </c>
    </row>
    <row r="240" spans="1:16" x14ac:dyDescent="0.3">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7">
        <f>Activity!P249</f>
        <v>0</v>
      </c>
      <c r="M240" s="7" t="e">
        <f>Activity!#REF!</f>
        <v>#REF!</v>
      </c>
      <c r="N240" t="e">
        <f>Activity!#REF!</f>
        <v>#REF!</v>
      </c>
      <c r="O240" t="e">
        <f>Activity!#REF!</f>
        <v>#REF!</v>
      </c>
      <c r="P240">
        <f>Activity!V249</f>
        <v>0</v>
      </c>
    </row>
    <row r="241" spans="1:16" x14ac:dyDescent="0.3">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7">
        <f>Activity!P250</f>
        <v>0</v>
      </c>
      <c r="M241" s="7" t="e">
        <f>Activity!#REF!</f>
        <v>#REF!</v>
      </c>
      <c r="N241" t="e">
        <f>Activity!#REF!</f>
        <v>#REF!</v>
      </c>
      <c r="O241" t="e">
        <f>Activity!#REF!</f>
        <v>#REF!</v>
      </c>
      <c r="P241">
        <f>Activity!V250</f>
        <v>0</v>
      </c>
    </row>
    <row r="242" spans="1:16" x14ac:dyDescent="0.3">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7">
        <f>Activity!P251</f>
        <v>0</v>
      </c>
      <c r="M242" s="7" t="e">
        <f>Activity!#REF!</f>
        <v>#REF!</v>
      </c>
      <c r="N242" t="e">
        <f>Activity!#REF!</f>
        <v>#REF!</v>
      </c>
      <c r="O242" t="e">
        <f>Activity!#REF!</f>
        <v>#REF!</v>
      </c>
      <c r="P242">
        <f>Activity!V251</f>
        <v>0</v>
      </c>
    </row>
    <row r="243" spans="1:16" x14ac:dyDescent="0.3">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7">
        <f>Activity!P252</f>
        <v>0</v>
      </c>
      <c r="M243" s="7" t="e">
        <f>Activity!#REF!</f>
        <v>#REF!</v>
      </c>
      <c r="N243" t="e">
        <f>Activity!#REF!</f>
        <v>#REF!</v>
      </c>
      <c r="O243" t="e">
        <f>Activity!#REF!</f>
        <v>#REF!</v>
      </c>
      <c r="P243">
        <f>Activity!V252</f>
        <v>0</v>
      </c>
    </row>
    <row r="244" spans="1:16" x14ac:dyDescent="0.3">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7">
        <f>Activity!P253</f>
        <v>0</v>
      </c>
      <c r="M244" s="7" t="e">
        <f>Activity!#REF!</f>
        <v>#REF!</v>
      </c>
      <c r="N244" t="e">
        <f>Activity!#REF!</f>
        <v>#REF!</v>
      </c>
      <c r="O244" t="e">
        <f>Activity!#REF!</f>
        <v>#REF!</v>
      </c>
      <c r="P244">
        <f>Activity!V253</f>
        <v>0</v>
      </c>
    </row>
    <row r="245" spans="1:16" x14ac:dyDescent="0.3">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7">
        <f>Activity!P254</f>
        <v>0</v>
      </c>
      <c r="M245" s="7" t="e">
        <f>Activity!#REF!</f>
        <v>#REF!</v>
      </c>
      <c r="N245" t="e">
        <f>Activity!#REF!</f>
        <v>#REF!</v>
      </c>
      <c r="O245" t="e">
        <f>Activity!#REF!</f>
        <v>#REF!</v>
      </c>
      <c r="P245">
        <f>Activity!V254</f>
        <v>0</v>
      </c>
    </row>
    <row r="246" spans="1:16" x14ac:dyDescent="0.3">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7">
        <f>Activity!P255</f>
        <v>0</v>
      </c>
      <c r="M246" s="7" t="e">
        <f>Activity!#REF!</f>
        <v>#REF!</v>
      </c>
      <c r="N246" t="e">
        <f>Activity!#REF!</f>
        <v>#REF!</v>
      </c>
      <c r="O246" t="e">
        <f>Activity!#REF!</f>
        <v>#REF!</v>
      </c>
      <c r="P246">
        <f>Activity!V255</f>
        <v>0</v>
      </c>
    </row>
    <row r="247" spans="1:16" x14ac:dyDescent="0.3">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7">
        <f>Activity!P256</f>
        <v>0</v>
      </c>
      <c r="M247" s="7" t="e">
        <f>Activity!#REF!</f>
        <v>#REF!</v>
      </c>
      <c r="N247" t="e">
        <f>Activity!#REF!</f>
        <v>#REF!</v>
      </c>
      <c r="O247" t="e">
        <f>Activity!#REF!</f>
        <v>#REF!</v>
      </c>
      <c r="P247">
        <f>Activity!V256</f>
        <v>0</v>
      </c>
    </row>
    <row r="248" spans="1:16" x14ac:dyDescent="0.3">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7">
        <f>Activity!P257</f>
        <v>0</v>
      </c>
      <c r="M248" s="7" t="e">
        <f>Activity!#REF!</f>
        <v>#REF!</v>
      </c>
      <c r="N248" t="e">
        <f>Activity!#REF!</f>
        <v>#REF!</v>
      </c>
      <c r="O248" t="e">
        <f>Activity!#REF!</f>
        <v>#REF!</v>
      </c>
      <c r="P248">
        <f>Activity!V257</f>
        <v>0</v>
      </c>
    </row>
    <row r="249" spans="1:16" x14ac:dyDescent="0.3">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7">
        <f>Activity!P258</f>
        <v>0</v>
      </c>
      <c r="M249" s="7" t="e">
        <f>Activity!#REF!</f>
        <v>#REF!</v>
      </c>
      <c r="N249" t="e">
        <f>Activity!#REF!</f>
        <v>#REF!</v>
      </c>
      <c r="O249" t="e">
        <f>Activity!#REF!</f>
        <v>#REF!</v>
      </c>
      <c r="P249">
        <f>Activity!V258</f>
        <v>0</v>
      </c>
    </row>
    <row r="250" spans="1:16" x14ac:dyDescent="0.3">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7">
        <f>Activity!P259</f>
        <v>0</v>
      </c>
      <c r="M250" s="7" t="e">
        <f>Activity!#REF!</f>
        <v>#REF!</v>
      </c>
      <c r="N250" t="e">
        <f>Activity!#REF!</f>
        <v>#REF!</v>
      </c>
      <c r="O250" t="e">
        <f>Activity!#REF!</f>
        <v>#REF!</v>
      </c>
      <c r="P250">
        <f>Activity!V259</f>
        <v>0</v>
      </c>
    </row>
    <row r="251" spans="1:16" x14ac:dyDescent="0.3">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7">
        <f>Activity!P260</f>
        <v>0</v>
      </c>
      <c r="M251" s="7" t="e">
        <f>Activity!#REF!</f>
        <v>#REF!</v>
      </c>
      <c r="N251" t="e">
        <f>Activity!#REF!</f>
        <v>#REF!</v>
      </c>
      <c r="O251" t="e">
        <f>Activity!#REF!</f>
        <v>#REF!</v>
      </c>
      <c r="P251">
        <f>Activity!V260</f>
        <v>0</v>
      </c>
    </row>
    <row r="252" spans="1:16" x14ac:dyDescent="0.3">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7">
        <f>Activity!P261</f>
        <v>0</v>
      </c>
      <c r="M252" s="7" t="e">
        <f>Activity!#REF!</f>
        <v>#REF!</v>
      </c>
      <c r="N252" t="e">
        <f>Activity!#REF!</f>
        <v>#REF!</v>
      </c>
      <c r="O252" t="e">
        <f>Activity!#REF!</f>
        <v>#REF!</v>
      </c>
      <c r="P252">
        <f>Activity!V261</f>
        <v>0</v>
      </c>
    </row>
    <row r="253" spans="1:16" x14ac:dyDescent="0.3">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7">
        <f>Activity!P262</f>
        <v>0</v>
      </c>
      <c r="M253" s="7" t="e">
        <f>Activity!#REF!</f>
        <v>#REF!</v>
      </c>
      <c r="N253" t="e">
        <f>Activity!#REF!</f>
        <v>#REF!</v>
      </c>
      <c r="O253" t="e">
        <f>Activity!#REF!</f>
        <v>#REF!</v>
      </c>
      <c r="P253">
        <f>Activity!V262</f>
        <v>0</v>
      </c>
    </row>
    <row r="254" spans="1:16" x14ac:dyDescent="0.3">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7">
        <f>Activity!P263</f>
        <v>0</v>
      </c>
      <c r="M254" s="7" t="e">
        <f>Activity!#REF!</f>
        <v>#REF!</v>
      </c>
      <c r="N254" t="e">
        <f>Activity!#REF!</f>
        <v>#REF!</v>
      </c>
      <c r="O254" t="e">
        <f>Activity!#REF!</f>
        <v>#REF!</v>
      </c>
      <c r="P254">
        <f>Activity!V263</f>
        <v>0</v>
      </c>
    </row>
    <row r="255" spans="1:16" x14ac:dyDescent="0.3">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7">
        <f>Activity!P264</f>
        <v>0</v>
      </c>
      <c r="M255" s="7" t="e">
        <f>Activity!#REF!</f>
        <v>#REF!</v>
      </c>
      <c r="N255" t="e">
        <f>Activity!#REF!</f>
        <v>#REF!</v>
      </c>
      <c r="O255" t="e">
        <f>Activity!#REF!</f>
        <v>#REF!</v>
      </c>
      <c r="P255">
        <f>Activity!V264</f>
        <v>0</v>
      </c>
    </row>
    <row r="256" spans="1:16" x14ac:dyDescent="0.3">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7">
        <f>Activity!P265</f>
        <v>0</v>
      </c>
      <c r="M256" s="7" t="e">
        <f>Activity!#REF!</f>
        <v>#REF!</v>
      </c>
      <c r="N256" t="e">
        <f>Activity!#REF!</f>
        <v>#REF!</v>
      </c>
      <c r="O256" t="e">
        <f>Activity!#REF!</f>
        <v>#REF!</v>
      </c>
      <c r="P256">
        <f>Activity!V265</f>
        <v>0</v>
      </c>
    </row>
    <row r="257" spans="1:16" x14ac:dyDescent="0.3">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7">
        <f>Activity!P266</f>
        <v>0</v>
      </c>
      <c r="M257" s="7" t="e">
        <f>Activity!#REF!</f>
        <v>#REF!</v>
      </c>
      <c r="N257" t="e">
        <f>Activity!#REF!</f>
        <v>#REF!</v>
      </c>
      <c r="O257" t="e">
        <f>Activity!#REF!</f>
        <v>#REF!</v>
      </c>
      <c r="P257">
        <f>Activity!V266</f>
        <v>0</v>
      </c>
    </row>
    <row r="258" spans="1:16" x14ac:dyDescent="0.3">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7">
        <f>Activity!P267</f>
        <v>0</v>
      </c>
      <c r="M258" s="7" t="e">
        <f>Activity!#REF!</f>
        <v>#REF!</v>
      </c>
      <c r="N258" t="e">
        <f>Activity!#REF!</f>
        <v>#REF!</v>
      </c>
      <c r="O258" t="e">
        <f>Activity!#REF!</f>
        <v>#REF!</v>
      </c>
      <c r="P258">
        <f>Activity!V267</f>
        <v>0</v>
      </c>
    </row>
    <row r="259" spans="1:16" x14ac:dyDescent="0.3">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7">
        <f>Activity!P268</f>
        <v>0</v>
      </c>
      <c r="M259" s="7" t="e">
        <f>Activity!#REF!</f>
        <v>#REF!</v>
      </c>
      <c r="N259" t="e">
        <f>Activity!#REF!</f>
        <v>#REF!</v>
      </c>
      <c r="O259" t="e">
        <f>Activity!#REF!</f>
        <v>#REF!</v>
      </c>
      <c r="P259">
        <f>Activity!V268</f>
        <v>0</v>
      </c>
    </row>
    <row r="260" spans="1:16" x14ac:dyDescent="0.3">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7">
        <f>Activity!P269</f>
        <v>0</v>
      </c>
      <c r="M260" s="7" t="e">
        <f>Activity!#REF!</f>
        <v>#REF!</v>
      </c>
      <c r="N260" t="e">
        <f>Activity!#REF!</f>
        <v>#REF!</v>
      </c>
      <c r="O260" t="e">
        <f>Activity!#REF!</f>
        <v>#REF!</v>
      </c>
      <c r="P260">
        <f>Activity!V269</f>
        <v>0</v>
      </c>
    </row>
    <row r="261" spans="1:16" x14ac:dyDescent="0.3">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7">
        <f>Activity!P270</f>
        <v>0</v>
      </c>
      <c r="M261" s="7" t="e">
        <f>Activity!#REF!</f>
        <v>#REF!</v>
      </c>
      <c r="N261" t="e">
        <f>Activity!#REF!</f>
        <v>#REF!</v>
      </c>
      <c r="O261" t="e">
        <f>Activity!#REF!</f>
        <v>#REF!</v>
      </c>
      <c r="P261">
        <f>Activity!V270</f>
        <v>0</v>
      </c>
    </row>
    <row r="262" spans="1:16" x14ac:dyDescent="0.3">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7">
        <f>Activity!P271</f>
        <v>0</v>
      </c>
      <c r="M262" s="7" t="e">
        <f>Activity!#REF!</f>
        <v>#REF!</v>
      </c>
      <c r="N262" t="e">
        <f>Activity!#REF!</f>
        <v>#REF!</v>
      </c>
      <c r="O262" t="e">
        <f>Activity!#REF!</f>
        <v>#REF!</v>
      </c>
      <c r="P262">
        <f>Activity!V271</f>
        <v>0</v>
      </c>
    </row>
    <row r="263" spans="1:16" x14ac:dyDescent="0.3">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7">
        <f>Activity!P272</f>
        <v>0</v>
      </c>
      <c r="M263" s="7" t="e">
        <f>Activity!#REF!</f>
        <v>#REF!</v>
      </c>
      <c r="N263" t="e">
        <f>Activity!#REF!</f>
        <v>#REF!</v>
      </c>
      <c r="O263" t="e">
        <f>Activity!#REF!</f>
        <v>#REF!</v>
      </c>
      <c r="P263">
        <f>Activity!V272</f>
        <v>0</v>
      </c>
    </row>
    <row r="264" spans="1:16" x14ac:dyDescent="0.3">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7">
        <f>Activity!P273</f>
        <v>0</v>
      </c>
      <c r="M264" s="7" t="e">
        <f>Activity!#REF!</f>
        <v>#REF!</v>
      </c>
      <c r="N264" t="e">
        <f>Activity!#REF!</f>
        <v>#REF!</v>
      </c>
      <c r="O264" t="e">
        <f>Activity!#REF!</f>
        <v>#REF!</v>
      </c>
      <c r="P264">
        <f>Activity!V273</f>
        <v>0</v>
      </c>
    </row>
    <row r="265" spans="1:16" x14ac:dyDescent="0.3">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7">
        <f>Activity!P274</f>
        <v>0</v>
      </c>
      <c r="M265" s="7" t="e">
        <f>Activity!#REF!</f>
        <v>#REF!</v>
      </c>
      <c r="N265" t="e">
        <f>Activity!#REF!</f>
        <v>#REF!</v>
      </c>
      <c r="O265" t="e">
        <f>Activity!#REF!</f>
        <v>#REF!</v>
      </c>
      <c r="P265">
        <f>Activity!V274</f>
        <v>0</v>
      </c>
    </row>
    <row r="266" spans="1:16" x14ac:dyDescent="0.3">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7">
        <f>Activity!P275</f>
        <v>0</v>
      </c>
      <c r="M266" s="7" t="e">
        <f>Activity!#REF!</f>
        <v>#REF!</v>
      </c>
      <c r="N266" t="e">
        <f>Activity!#REF!</f>
        <v>#REF!</v>
      </c>
      <c r="O266" t="e">
        <f>Activity!#REF!</f>
        <v>#REF!</v>
      </c>
      <c r="P266">
        <f>Activity!V275</f>
        <v>0</v>
      </c>
    </row>
    <row r="267" spans="1:16" x14ac:dyDescent="0.3">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7">
        <f>Activity!P276</f>
        <v>0</v>
      </c>
      <c r="M267" s="7" t="e">
        <f>Activity!#REF!</f>
        <v>#REF!</v>
      </c>
      <c r="N267" t="e">
        <f>Activity!#REF!</f>
        <v>#REF!</v>
      </c>
      <c r="O267" t="e">
        <f>Activity!#REF!</f>
        <v>#REF!</v>
      </c>
      <c r="P267">
        <f>Activity!V276</f>
        <v>0</v>
      </c>
    </row>
    <row r="268" spans="1:16" x14ac:dyDescent="0.3">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7">
        <f>Activity!P277</f>
        <v>0</v>
      </c>
      <c r="M268" s="7" t="e">
        <f>Activity!#REF!</f>
        <v>#REF!</v>
      </c>
      <c r="N268" t="e">
        <f>Activity!#REF!</f>
        <v>#REF!</v>
      </c>
      <c r="O268" t="e">
        <f>Activity!#REF!</f>
        <v>#REF!</v>
      </c>
      <c r="P268">
        <f>Activity!V277</f>
        <v>0</v>
      </c>
    </row>
    <row r="269" spans="1:16" x14ac:dyDescent="0.3">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7">
        <f>Activity!P278</f>
        <v>0</v>
      </c>
      <c r="M269" s="7" t="e">
        <f>Activity!#REF!</f>
        <v>#REF!</v>
      </c>
      <c r="N269" t="e">
        <f>Activity!#REF!</f>
        <v>#REF!</v>
      </c>
      <c r="O269" t="e">
        <f>Activity!#REF!</f>
        <v>#REF!</v>
      </c>
      <c r="P269">
        <f>Activity!V278</f>
        <v>0</v>
      </c>
    </row>
    <row r="270" spans="1:16" x14ac:dyDescent="0.3">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7">
        <f>Activity!P279</f>
        <v>0</v>
      </c>
      <c r="M270" s="7" t="e">
        <f>Activity!#REF!</f>
        <v>#REF!</v>
      </c>
      <c r="N270" t="e">
        <f>Activity!#REF!</f>
        <v>#REF!</v>
      </c>
      <c r="O270" t="e">
        <f>Activity!#REF!</f>
        <v>#REF!</v>
      </c>
      <c r="P270">
        <f>Activity!V279</f>
        <v>0</v>
      </c>
    </row>
    <row r="271" spans="1:16" x14ac:dyDescent="0.3">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7">
        <f>Activity!P280</f>
        <v>0</v>
      </c>
      <c r="M271" s="7" t="e">
        <f>Activity!#REF!</f>
        <v>#REF!</v>
      </c>
      <c r="N271" t="e">
        <f>Activity!#REF!</f>
        <v>#REF!</v>
      </c>
      <c r="O271" t="e">
        <f>Activity!#REF!</f>
        <v>#REF!</v>
      </c>
      <c r="P271">
        <f>Activity!V280</f>
        <v>0</v>
      </c>
    </row>
    <row r="272" spans="1:16" x14ac:dyDescent="0.3">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7">
        <f>Activity!P281</f>
        <v>0</v>
      </c>
      <c r="M272" s="7" t="e">
        <f>Activity!#REF!</f>
        <v>#REF!</v>
      </c>
      <c r="N272" t="e">
        <f>Activity!#REF!</f>
        <v>#REF!</v>
      </c>
      <c r="O272" t="e">
        <f>Activity!#REF!</f>
        <v>#REF!</v>
      </c>
      <c r="P272">
        <f>Activity!V281</f>
        <v>0</v>
      </c>
    </row>
    <row r="273" spans="1:16" x14ac:dyDescent="0.3">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7">
        <f>Activity!P282</f>
        <v>0</v>
      </c>
      <c r="M273" s="7" t="e">
        <f>Activity!#REF!</f>
        <v>#REF!</v>
      </c>
      <c r="N273" t="e">
        <f>Activity!#REF!</f>
        <v>#REF!</v>
      </c>
      <c r="O273" t="e">
        <f>Activity!#REF!</f>
        <v>#REF!</v>
      </c>
      <c r="P273">
        <f>Activity!V282</f>
        <v>0</v>
      </c>
    </row>
    <row r="274" spans="1:16" x14ac:dyDescent="0.3">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7">
        <f>Activity!P283</f>
        <v>0</v>
      </c>
      <c r="M274" s="7" t="e">
        <f>Activity!#REF!</f>
        <v>#REF!</v>
      </c>
      <c r="N274" t="e">
        <f>Activity!#REF!</f>
        <v>#REF!</v>
      </c>
      <c r="O274" t="e">
        <f>Activity!#REF!</f>
        <v>#REF!</v>
      </c>
      <c r="P274">
        <f>Activity!V283</f>
        <v>0</v>
      </c>
    </row>
    <row r="275" spans="1:16" x14ac:dyDescent="0.3">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7">
        <f>Activity!P284</f>
        <v>0</v>
      </c>
      <c r="M275" s="7" t="e">
        <f>Activity!#REF!</f>
        <v>#REF!</v>
      </c>
      <c r="N275" t="e">
        <f>Activity!#REF!</f>
        <v>#REF!</v>
      </c>
      <c r="O275" t="e">
        <f>Activity!#REF!</f>
        <v>#REF!</v>
      </c>
      <c r="P275">
        <f>Activity!V284</f>
        <v>0</v>
      </c>
    </row>
    <row r="276" spans="1:16" x14ac:dyDescent="0.3">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7">
        <f>Activity!P285</f>
        <v>0</v>
      </c>
      <c r="M276" s="7" t="e">
        <f>Activity!#REF!</f>
        <v>#REF!</v>
      </c>
      <c r="N276" t="e">
        <f>Activity!#REF!</f>
        <v>#REF!</v>
      </c>
      <c r="O276" t="e">
        <f>Activity!#REF!</f>
        <v>#REF!</v>
      </c>
      <c r="P276">
        <f>Activity!V285</f>
        <v>0</v>
      </c>
    </row>
    <row r="277" spans="1:16" x14ac:dyDescent="0.3">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7">
        <f>Activity!P286</f>
        <v>0</v>
      </c>
      <c r="M277" s="7" t="e">
        <f>Activity!#REF!</f>
        <v>#REF!</v>
      </c>
      <c r="N277" t="e">
        <f>Activity!#REF!</f>
        <v>#REF!</v>
      </c>
      <c r="O277" t="e">
        <f>Activity!#REF!</f>
        <v>#REF!</v>
      </c>
      <c r="P277">
        <f>Activity!V286</f>
        <v>0</v>
      </c>
    </row>
    <row r="278" spans="1:16" x14ac:dyDescent="0.3">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7">
        <f>Activity!P287</f>
        <v>0</v>
      </c>
      <c r="M278" s="7" t="e">
        <f>Activity!#REF!</f>
        <v>#REF!</v>
      </c>
      <c r="N278" t="e">
        <f>Activity!#REF!</f>
        <v>#REF!</v>
      </c>
      <c r="O278" t="e">
        <f>Activity!#REF!</f>
        <v>#REF!</v>
      </c>
      <c r="P278">
        <f>Activity!V287</f>
        <v>0</v>
      </c>
    </row>
    <row r="279" spans="1:16" x14ac:dyDescent="0.3">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7">
        <f>Activity!P288</f>
        <v>0</v>
      </c>
      <c r="M279" s="7" t="e">
        <f>Activity!#REF!</f>
        <v>#REF!</v>
      </c>
      <c r="N279" t="e">
        <f>Activity!#REF!</f>
        <v>#REF!</v>
      </c>
      <c r="O279" t="e">
        <f>Activity!#REF!</f>
        <v>#REF!</v>
      </c>
      <c r="P279">
        <f>Activity!V288</f>
        <v>0</v>
      </c>
    </row>
    <row r="280" spans="1:16" x14ac:dyDescent="0.3">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7">
        <f>Activity!P289</f>
        <v>0</v>
      </c>
      <c r="M280" s="7" t="e">
        <f>Activity!#REF!</f>
        <v>#REF!</v>
      </c>
      <c r="N280" t="e">
        <f>Activity!#REF!</f>
        <v>#REF!</v>
      </c>
      <c r="O280" t="e">
        <f>Activity!#REF!</f>
        <v>#REF!</v>
      </c>
      <c r="P280">
        <f>Activity!V289</f>
        <v>0</v>
      </c>
    </row>
    <row r="281" spans="1:16" x14ac:dyDescent="0.3">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7">
        <f>Activity!P290</f>
        <v>0</v>
      </c>
      <c r="M281" s="7" t="e">
        <f>Activity!#REF!</f>
        <v>#REF!</v>
      </c>
      <c r="N281" t="e">
        <f>Activity!#REF!</f>
        <v>#REF!</v>
      </c>
      <c r="O281" t="e">
        <f>Activity!#REF!</f>
        <v>#REF!</v>
      </c>
      <c r="P281">
        <f>Activity!V290</f>
        <v>0</v>
      </c>
    </row>
    <row r="282" spans="1:16" x14ac:dyDescent="0.3">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7">
        <f>Activity!P291</f>
        <v>0</v>
      </c>
      <c r="M282" s="7" t="e">
        <f>Activity!#REF!</f>
        <v>#REF!</v>
      </c>
      <c r="N282" t="e">
        <f>Activity!#REF!</f>
        <v>#REF!</v>
      </c>
      <c r="O282" t="e">
        <f>Activity!#REF!</f>
        <v>#REF!</v>
      </c>
      <c r="P282">
        <f>Activity!V291</f>
        <v>0</v>
      </c>
    </row>
    <row r="283" spans="1:16" x14ac:dyDescent="0.3">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7">
        <f>Activity!P292</f>
        <v>0</v>
      </c>
      <c r="M283" s="7" t="e">
        <f>Activity!#REF!</f>
        <v>#REF!</v>
      </c>
      <c r="N283" t="e">
        <f>Activity!#REF!</f>
        <v>#REF!</v>
      </c>
      <c r="O283" t="e">
        <f>Activity!#REF!</f>
        <v>#REF!</v>
      </c>
      <c r="P283">
        <f>Activity!V292</f>
        <v>0</v>
      </c>
    </row>
    <row r="284" spans="1:16" x14ac:dyDescent="0.3">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7">
        <f>Activity!P293</f>
        <v>0</v>
      </c>
      <c r="M284" s="7" t="e">
        <f>Activity!#REF!</f>
        <v>#REF!</v>
      </c>
      <c r="N284" t="e">
        <f>Activity!#REF!</f>
        <v>#REF!</v>
      </c>
      <c r="O284" t="e">
        <f>Activity!#REF!</f>
        <v>#REF!</v>
      </c>
      <c r="P284">
        <f>Activity!V293</f>
        <v>0</v>
      </c>
    </row>
    <row r="285" spans="1:16" x14ac:dyDescent="0.3">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7">
        <f>Activity!P294</f>
        <v>0</v>
      </c>
      <c r="M285" s="7" t="e">
        <f>Activity!#REF!</f>
        <v>#REF!</v>
      </c>
      <c r="N285" t="e">
        <f>Activity!#REF!</f>
        <v>#REF!</v>
      </c>
      <c r="O285" t="e">
        <f>Activity!#REF!</f>
        <v>#REF!</v>
      </c>
      <c r="P285">
        <f>Activity!V294</f>
        <v>0</v>
      </c>
    </row>
    <row r="286" spans="1:16" x14ac:dyDescent="0.3">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7">
        <f>Activity!P295</f>
        <v>0</v>
      </c>
      <c r="M286" s="7" t="e">
        <f>Activity!#REF!</f>
        <v>#REF!</v>
      </c>
      <c r="N286" t="e">
        <f>Activity!#REF!</f>
        <v>#REF!</v>
      </c>
      <c r="O286" t="e">
        <f>Activity!#REF!</f>
        <v>#REF!</v>
      </c>
      <c r="P286">
        <f>Activity!V295</f>
        <v>0</v>
      </c>
    </row>
    <row r="287" spans="1:16" x14ac:dyDescent="0.3">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7">
        <f>Activity!P296</f>
        <v>0</v>
      </c>
      <c r="M287" s="7" t="e">
        <f>Activity!#REF!</f>
        <v>#REF!</v>
      </c>
      <c r="N287" t="e">
        <f>Activity!#REF!</f>
        <v>#REF!</v>
      </c>
      <c r="O287" t="e">
        <f>Activity!#REF!</f>
        <v>#REF!</v>
      </c>
      <c r="P287">
        <f>Activity!V296</f>
        <v>0</v>
      </c>
    </row>
    <row r="288" spans="1:16" x14ac:dyDescent="0.3">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7">
        <f>Activity!P297</f>
        <v>0</v>
      </c>
      <c r="M288" s="7" t="e">
        <f>Activity!#REF!</f>
        <v>#REF!</v>
      </c>
      <c r="N288" t="e">
        <f>Activity!#REF!</f>
        <v>#REF!</v>
      </c>
      <c r="O288" t="e">
        <f>Activity!#REF!</f>
        <v>#REF!</v>
      </c>
      <c r="P288">
        <f>Activity!V297</f>
        <v>0</v>
      </c>
    </row>
    <row r="289" spans="1:16" x14ac:dyDescent="0.3">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7">
        <f>Activity!P298</f>
        <v>0</v>
      </c>
      <c r="M289" s="7" t="e">
        <f>Activity!#REF!</f>
        <v>#REF!</v>
      </c>
      <c r="N289" t="e">
        <f>Activity!#REF!</f>
        <v>#REF!</v>
      </c>
      <c r="O289" t="e">
        <f>Activity!#REF!</f>
        <v>#REF!</v>
      </c>
      <c r="P289">
        <f>Activity!V298</f>
        <v>0</v>
      </c>
    </row>
    <row r="290" spans="1:16" x14ac:dyDescent="0.3">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7">
        <f>Activity!P299</f>
        <v>0</v>
      </c>
      <c r="M290" s="7" t="e">
        <f>Activity!#REF!</f>
        <v>#REF!</v>
      </c>
      <c r="N290" t="e">
        <f>Activity!#REF!</f>
        <v>#REF!</v>
      </c>
      <c r="O290" t="e">
        <f>Activity!#REF!</f>
        <v>#REF!</v>
      </c>
      <c r="P290">
        <f>Activity!V299</f>
        <v>0</v>
      </c>
    </row>
    <row r="291" spans="1:16" x14ac:dyDescent="0.3">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7">
        <f>Activity!P300</f>
        <v>0</v>
      </c>
      <c r="M291" s="7" t="e">
        <f>Activity!#REF!</f>
        <v>#REF!</v>
      </c>
      <c r="N291" t="e">
        <f>Activity!#REF!</f>
        <v>#REF!</v>
      </c>
      <c r="O291" t="e">
        <f>Activity!#REF!</f>
        <v>#REF!</v>
      </c>
      <c r="P291">
        <f>Activity!V300</f>
        <v>0</v>
      </c>
    </row>
    <row r="292" spans="1:16" x14ac:dyDescent="0.3">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7">
        <f>Activity!P301</f>
        <v>0</v>
      </c>
      <c r="M292" s="7" t="e">
        <f>Activity!#REF!</f>
        <v>#REF!</v>
      </c>
      <c r="N292" t="e">
        <f>Activity!#REF!</f>
        <v>#REF!</v>
      </c>
      <c r="O292" t="e">
        <f>Activity!#REF!</f>
        <v>#REF!</v>
      </c>
      <c r="P292">
        <f>Activity!V301</f>
        <v>0</v>
      </c>
    </row>
    <row r="293" spans="1:16" x14ac:dyDescent="0.3">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7">
        <f>Activity!P302</f>
        <v>0</v>
      </c>
      <c r="M293" s="7" t="e">
        <f>Activity!#REF!</f>
        <v>#REF!</v>
      </c>
      <c r="N293" t="e">
        <f>Activity!#REF!</f>
        <v>#REF!</v>
      </c>
      <c r="O293" t="e">
        <f>Activity!#REF!</f>
        <v>#REF!</v>
      </c>
      <c r="P293">
        <f>Activity!V302</f>
        <v>0</v>
      </c>
    </row>
    <row r="294" spans="1:16" x14ac:dyDescent="0.3">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7">
        <f>Activity!P303</f>
        <v>0</v>
      </c>
      <c r="M294" s="7" t="e">
        <f>Activity!#REF!</f>
        <v>#REF!</v>
      </c>
      <c r="N294" t="e">
        <f>Activity!#REF!</f>
        <v>#REF!</v>
      </c>
      <c r="O294" t="e">
        <f>Activity!#REF!</f>
        <v>#REF!</v>
      </c>
      <c r="P294">
        <f>Activity!V303</f>
        <v>0</v>
      </c>
    </row>
    <row r="295" spans="1:16" x14ac:dyDescent="0.3">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7">
        <f>Activity!P304</f>
        <v>0</v>
      </c>
      <c r="M295" s="7" t="e">
        <f>Activity!#REF!</f>
        <v>#REF!</v>
      </c>
      <c r="N295" t="e">
        <f>Activity!#REF!</f>
        <v>#REF!</v>
      </c>
      <c r="O295" t="e">
        <f>Activity!#REF!</f>
        <v>#REF!</v>
      </c>
      <c r="P295">
        <f>Activity!V304</f>
        <v>0</v>
      </c>
    </row>
    <row r="296" spans="1:16" x14ac:dyDescent="0.3">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7">
        <f>Activity!P305</f>
        <v>0</v>
      </c>
      <c r="M296" s="7" t="e">
        <f>Activity!#REF!</f>
        <v>#REF!</v>
      </c>
      <c r="N296" t="e">
        <f>Activity!#REF!</f>
        <v>#REF!</v>
      </c>
      <c r="O296" t="e">
        <f>Activity!#REF!</f>
        <v>#REF!</v>
      </c>
      <c r="P296">
        <f>Activity!V305</f>
        <v>0</v>
      </c>
    </row>
    <row r="297" spans="1:16" x14ac:dyDescent="0.3">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7">
        <f>Activity!P306</f>
        <v>0</v>
      </c>
      <c r="M297" s="7" t="e">
        <f>Activity!#REF!</f>
        <v>#REF!</v>
      </c>
      <c r="N297" t="e">
        <f>Activity!#REF!</f>
        <v>#REF!</v>
      </c>
      <c r="O297" t="e">
        <f>Activity!#REF!</f>
        <v>#REF!</v>
      </c>
      <c r="P297">
        <f>Activity!V306</f>
        <v>0</v>
      </c>
    </row>
    <row r="298" spans="1:16" x14ac:dyDescent="0.3">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7">
        <f>Activity!P307</f>
        <v>0</v>
      </c>
      <c r="M298" s="7" t="e">
        <f>Activity!#REF!</f>
        <v>#REF!</v>
      </c>
      <c r="N298" t="e">
        <f>Activity!#REF!</f>
        <v>#REF!</v>
      </c>
      <c r="O298" t="e">
        <f>Activity!#REF!</f>
        <v>#REF!</v>
      </c>
      <c r="P298">
        <f>Activity!V307</f>
        <v>0</v>
      </c>
    </row>
    <row r="299" spans="1:16" x14ac:dyDescent="0.3">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7">
        <f>Activity!P308</f>
        <v>0</v>
      </c>
      <c r="M299" s="7" t="e">
        <f>Activity!#REF!</f>
        <v>#REF!</v>
      </c>
      <c r="N299" t="e">
        <f>Activity!#REF!</f>
        <v>#REF!</v>
      </c>
      <c r="O299" t="e">
        <f>Activity!#REF!</f>
        <v>#REF!</v>
      </c>
      <c r="P299">
        <f>Activity!V308</f>
        <v>0</v>
      </c>
    </row>
    <row r="300" spans="1:16" x14ac:dyDescent="0.3">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7">
        <f>Activity!P309</f>
        <v>0</v>
      </c>
      <c r="M300" s="7" t="e">
        <f>Activity!#REF!</f>
        <v>#REF!</v>
      </c>
      <c r="N300" t="e">
        <f>Activity!#REF!</f>
        <v>#REF!</v>
      </c>
      <c r="O300" t="e">
        <f>Activity!#REF!</f>
        <v>#REF!</v>
      </c>
      <c r="P300">
        <f>Activity!V309</f>
        <v>0</v>
      </c>
    </row>
    <row r="301" spans="1:16" x14ac:dyDescent="0.3">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7">
        <f>Activity!P310</f>
        <v>0</v>
      </c>
      <c r="M301" s="7" t="e">
        <f>Activity!#REF!</f>
        <v>#REF!</v>
      </c>
      <c r="N301" t="e">
        <f>Activity!#REF!</f>
        <v>#REF!</v>
      </c>
      <c r="O301" t="e">
        <f>Activity!#REF!</f>
        <v>#REF!</v>
      </c>
      <c r="P301">
        <f>Activity!V310</f>
        <v>0</v>
      </c>
    </row>
    <row r="302" spans="1:16" x14ac:dyDescent="0.3">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7">
        <f>Activity!P311</f>
        <v>0</v>
      </c>
      <c r="M302" s="7" t="e">
        <f>Activity!#REF!</f>
        <v>#REF!</v>
      </c>
      <c r="N302" t="e">
        <f>Activity!#REF!</f>
        <v>#REF!</v>
      </c>
      <c r="O302" t="e">
        <f>Activity!#REF!</f>
        <v>#REF!</v>
      </c>
      <c r="P302">
        <f>Activity!V311</f>
        <v>0</v>
      </c>
    </row>
    <row r="303" spans="1:16" x14ac:dyDescent="0.3">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7">
        <f>Activity!P312</f>
        <v>0</v>
      </c>
      <c r="M303" s="7" t="e">
        <f>Activity!#REF!</f>
        <v>#REF!</v>
      </c>
      <c r="N303" t="e">
        <f>Activity!#REF!</f>
        <v>#REF!</v>
      </c>
      <c r="O303" t="e">
        <f>Activity!#REF!</f>
        <v>#REF!</v>
      </c>
      <c r="P303">
        <f>Activity!V312</f>
        <v>0</v>
      </c>
    </row>
    <row r="304" spans="1:16" x14ac:dyDescent="0.3">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7">
        <f>Activity!P313</f>
        <v>0</v>
      </c>
      <c r="M304" s="7" t="e">
        <f>Activity!#REF!</f>
        <v>#REF!</v>
      </c>
      <c r="N304" t="e">
        <f>Activity!#REF!</f>
        <v>#REF!</v>
      </c>
      <c r="O304" t="e">
        <f>Activity!#REF!</f>
        <v>#REF!</v>
      </c>
      <c r="P304">
        <f>Activity!V313</f>
        <v>0</v>
      </c>
    </row>
    <row r="305" spans="1:16" x14ac:dyDescent="0.3">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7">
        <f>Activity!P314</f>
        <v>0</v>
      </c>
      <c r="M305" s="7" t="e">
        <f>Activity!#REF!</f>
        <v>#REF!</v>
      </c>
      <c r="N305" t="e">
        <f>Activity!#REF!</f>
        <v>#REF!</v>
      </c>
      <c r="O305" t="e">
        <f>Activity!#REF!</f>
        <v>#REF!</v>
      </c>
      <c r="P305">
        <f>Activity!V314</f>
        <v>0</v>
      </c>
    </row>
    <row r="306" spans="1:16" x14ac:dyDescent="0.3">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7">
        <f>Activity!P315</f>
        <v>0</v>
      </c>
      <c r="M306" s="7" t="e">
        <f>Activity!#REF!</f>
        <v>#REF!</v>
      </c>
      <c r="N306" t="e">
        <f>Activity!#REF!</f>
        <v>#REF!</v>
      </c>
      <c r="O306" t="e">
        <f>Activity!#REF!</f>
        <v>#REF!</v>
      </c>
      <c r="P306">
        <f>Activity!V315</f>
        <v>0</v>
      </c>
    </row>
    <row r="307" spans="1:16" x14ac:dyDescent="0.3">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7">
        <f>Activity!P316</f>
        <v>0</v>
      </c>
      <c r="M307" s="7" t="e">
        <f>Activity!#REF!</f>
        <v>#REF!</v>
      </c>
      <c r="N307" t="e">
        <f>Activity!#REF!</f>
        <v>#REF!</v>
      </c>
      <c r="O307" t="e">
        <f>Activity!#REF!</f>
        <v>#REF!</v>
      </c>
      <c r="P307">
        <f>Activity!V316</f>
        <v>0</v>
      </c>
    </row>
    <row r="308" spans="1:16" x14ac:dyDescent="0.3">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7">
        <f>Activity!P317</f>
        <v>0</v>
      </c>
      <c r="M308" s="7" t="e">
        <f>Activity!#REF!</f>
        <v>#REF!</v>
      </c>
      <c r="N308" t="e">
        <f>Activity!#REF!</f>
        <v>#REF!</v>
      </c>
      <c r="O308" t="e">
        <f>Activity!#REF!</f>
        <v>#REF!</v>
      </c>
      <c r="P308">
        <f>Activity!V317</f>
        <v>0</v>
      </c>
    </row>
    <row r="309" spans="1:16" x14ac:dyDescent="0.3">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7">
        <f>Activity!P318</f>
        <v>0</v>
      </c>
      <c r="M309" s="7" t="e">
        <f>Activity!#REF!</f>
        <v>#REF!</v>
      </c>
      <c r="N309" t="e">
        <f>Activity!#REF!</f>
        <v>#REF!</v>
      </c>
      <c r="O309" t="e">
        <f>Activity!#REF!</f>
        <v>#REF!</v>
      </c>
      <c r="P309">
        <f>Activity!V318</f>
        <v>0</v>
      </c>
    </row>
    <row r="310" spans="1:16" x14ac:dyDescent="0.3">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7">
        <f>Activity!P319</f>
        <v>0</v>
      </c>
      <c r="M310" s="7" t="e">
        <f>Activity!#REF!</f>
        <v>#REF!</v>
      </c>
      <c r="N310" t="e">
        <f>Activity!#REF!</f>
        <v>#REF!</v>
      </c>
      <c r="O310" t="e">
        <f>Activity!#REF!</f>
        <v>#REF!</v>
      </c>
      <c r="P310">
        <f>Activity!V319</f>
        <v>0</v>
      </c>
    </row>
    <row r="311" spans="1:16" x14ac:dyDescent="0.3">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7">
        <f>Activity!P320</f>
        <v>0</v>
      </c>
      <c r="M311" s="7" t="e">
        <f>Activity!#REF!</f>
        <v>#REF!</v>
      </c>
      <c r="N311" t="e">
        <f>Activity!#REF!</f>
        <v>#REF!</v>
      </c>
      <c r="O311" t="e">
        <f>Activity!#REF!</f>
        <v>#REF!</v>
      </c>
      <c r="P311">
        <f>Activity!V320</f>
        <v>0</v>
      </c>
    </row>
    <row r="312" spans="1:16" x14ac:dyDescent="0.3">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7">
        <f>Activity!P321</f>
        <v>0</v>
      </c>
      <c r="M312" s="7" t="e">
        <f>Activity!#REF!</f>
        <v>#REF!</v>
      </c>
      <c r="N312" t="e">
        <f>Activity!#REF!</f>
        <v>#REF!</v>
      </c>
      <c r="O312" t="e">
        <f>Activity!#REF!</f>
        <v>#REF!</v>
      </c>
      <c r="P312">
        <f>Activity!V321</f>
        <v>0</v>
      </c>
    </row>
    <row r="313" spans="1:16" x14ac:dyDescent="0.3">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7">
        <f>Activity!P322</f>
        <v>0</v>
      </c>
      <c r="M313" s="7" t="e">
        <f>Activity!#REF!</f>
        <v>#REF!</v>
      </c>
      <c r="N313" t="e">
        <f>Activity!#REF!</f>
        <v>#REF!</v>
      </c>
      <c r="O313" t="e">
        <f>Activity!#REF!</f>
        <v>#REF!</v>
      </c>
      <c r="P313">
        <f>Activity!V322</f>
        <v>0</v>
      </c>
    </row>
    <row r="314" spans="1:16" x14ac:dyDescent="0.3">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7">
        <f>Activity!P323</f>
        <v>0</v>
      </c>
      <c r="M314" s="7" t="e">
        <f>Activity!#REF!</f>
        <v>#REF!</v>
      </c>
      <c r="N314" t="e">
        <f>Activity!#REF!</f>
        <v>#REF!</v>
      </c>
      <c r="O314" t="e">
        <f>Activity!#REF!</f>
        <v>#REF!</v>
      </c>
      <c r="P314">
        <f>Activity!V323</f>
        <v>0</v>
      </c>
    </row>
    <row r="315" spans="1:16" x14ac:dyDescent="0.3">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7">
        <f>Activity!P324</f>
        <v>0</v>
      </c>
      <c r="M315" s="7" t="e">
        <f>Activity!#REF!</f>
        <v>#REF!</v>
      </c>
      <c r="N315" t="e">
        <f>Activity!#REF!</f>
        <v>#REF!</v>
      </c>
      <c r="O315" t="e">
        <f>Activity!#REF!</f>
        <v>#REF!</v>
      </c>
      <c r="P315">
        <f>Activity!V324</f>
        <v>0</v>
      </c>
    </row>
    <row r="316" spans="1:16" x14ac:dyDescent="0.3">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7">
        <f>Activity!P325</f>
        <v>0</v>
      </c>
      <c r="M316" s="7" t="e">
        <f>Activity!#REF!</f>
        <v>#REF!</v>
      </c>
      <c r="N316" t="e">
        <f>Activity!#REF!</f>
        <v>#REF!</v>
      </c>
      <c r="O316" t="e">
        <f>Activity!#REF!</f>
        <v>#REF!</v>
      </c>
      <c r="P316">
        <f>Activity!V325</f>
        <v>0</v>
      </c>
    </row>
    <row r="317" spans="1:16" x14ac:dyDescent="0.3">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7">
        <f>Activity!P326</f>
        <v>0</v>
      </c>
      <c r="M317" s="7" t="e">
        <f>Activity!#REF!</f>
        <v>#REF!</v>
      </c>
      <c r="N317" t="e">
        <f>Activity!#REF!</f>
        <v>#REF!</v>
      </c>
      <c r="O317" t="e">
        <f>Activity!#REF!</f>
        <v>#REF!</v>
      </c>
      <c r="P317">
        <f>Activity!V326</f>
        <v>0</v>
      </c>
    </row>
    <row r="318" spans="1:16" x14ac:dyDescent="0.3">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7">
        <f>Activity!P327</f>
        <v>0</v>
      </c>
      <c r="M318" s="7" t="e">
        <f>Activity!#REF!</f>
        <v>#REF!</v>
      </c>
      <c r="N318" t="e">
        <f>Activity!#REF!</f>
        <v>#REF!</v>
      </c>
      <c r="O318" t="e">
        <f>Activity!#REF!</f>
        <v>#REF!</v>
      </c>
      <c r="P318">
        <f>Activity!V327</f>
        <v>0</v>
      </c>
    </row>
    <row r="319" spans="1:16" x14ac:dyDescent="0.3">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7">
        <f>Activity!P328</f>
        <v>0</v>
      </c>
      <c r="M319" s="7" t="e">
        <f>Activity!#REF!</f>
        <v>#REF!</v>
      </c>
      <c r="N319" t="e">
        <f>Activity!#REF!</f>
        <v>#REF!</v>
      </c>
      <c r="O319" t="e">
        <f>Activity!#REF!</f>
        <v>#REF!</v>
      </c>
      <c r="P319">
        <f>Activity!V328</f>
        <v>0</v>
      </c>
    </row>
    <row r="320" spans="1:16" x14ac:dyDescent="0.3">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7">
        <f>Activity!P329</f>
        <v>0</v>
      </c>
      <c r="M320" s="7" t="e">
        <f>Activity!#REF!</f>
        <v>#REF!</v>
      </c>
      <c r="N320" t="e">
        <f>Activity!#REF!</f>
        <v>#REF!</v>
      </c>
      <c r="O320" t="e">
        <f>Activity!#REF!</f>
        <v>#REF!</v>
      </c>
      <c r="P320">
        <f>Activity!V329</f>
        <v>0</v>
      </c>
    </row>
    <row r="321" spans="1:16" x14ac:dyDescent="0.3">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7">
        <f>Activity!P330</f>
        <v>0</v>
      </c>
      <c r="M321" s="7" t="e">
        <f>Activity!#REF!</f>
        <v>#REF!</v>
      </c>
      <c r="N321" t="e">
        <f>Activity!#REF!</f>
        <v>#REF!</v>
      </c>
      <c r="O321" t="e">
        <f>Activity!#REF!</f>
        <v>#REF!</v>
      </c>
      <c r="P321">
        <f>Activity!V330</f>
        <v>0</v>
      </c>
    </row>
    <row r="322" spans="1:16" x14ac:dyDescent="0.3">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7">
        <f>Activity!P331</f>
        <v>0</v>
      </c>
      <c r="M322" s="7" t="e">
        <f>Activity!#REF!</f>
        <v>#REF!</v>
      </c>
      <c r="N322" t="e">
        <f>Activity!#REF!</f>
        <v>#REF!</v>
      </c>
      <c r="O322" t="e">
        <f>Activity!#REF!</f>
        <v>#REF!</v>
      </c>
      <c r="P322">
        <f>Activity!V331</f>
        <v>0</v>
      </c>
    </row>
    <row r="323" spans="1:16" x14ac:dyDescent="0.3">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7">
        <f>Activity!P332</f>
        <v>0</v>
      </c>
      <c r="M323" s="7" t="e">
        <f>Activity!#REF!</f>
        <v>#REF!</v>
      </c>
      <c r="N323" t="e">
        <f>Activity!#REF!</f>
        <v>#REF!</v>
      </c>
      <c r="O323" t="e">
        <f>Activity!#REF!</f>
        <v>#REF!</v>
      </c>
      <c r="P323">
        <f>Activity!V332</f>
        <v>0</v>
      </c>
    </row>
    <row r="324" spans="1:16" x14ac:dyDescent="0.3">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7">
        <f>Activity!P333</f>
        <v>0</v>
      </c>
      <c r="M324" s="7" t="e">
        <f>Activity!#REF!</f>
        <v>#REF!</v>
      </c>
      <c r="N324" t="e">
        <f>Activity!#REF!</f>
        <v>#REF!</v>
      </c>
      <c r="O324" t="e">
        <f>Activity!#REF!</f>
        <v>#REF!</v>
      </c>
      <c r="P324">
        <f>Activity!V333</f>
        <v>0</v>
      </c>
    </row>
    <row r="325" spans="1:16" x14ac:dyDescent="0.3">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7">
        <f>Activity!P334</f>
        <v>0</v>
      </c>
      <c r="M325" s="7" t="e">
        <f>Activity!#REF!</f>
        <v>#REF!</v>
      </c>
      <c r="N325" t="e">
        <f>Activity!#REF!</f>
        <v>#REF!</v>
      </c>
      <c r="O325" t="e">
        <f>Activity!#REF!</f>
        <v>#REF!</v>
      </c>
      <c r="P325">
        <f>Activity!V334</f>
        <v>0</v>
      </c>
    </row>
    <row r="326" spans="1:16" x14ac:dyDescent="0.3">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7">
        <f>Activity!P335</f>
        <v>0</v>
      </c>
      <c r="M326" s="7" t="e">
        <f>Activity!#REF!</f>
        <v>#REF!</v>
      </c>
      <c r="N326" t="e">
        <f>Activity!#REF!</f>
        <v>#REF!</v>
      </c>
      <c r="O326" t="e">
        <f>Activity!#REF!</f>
        <v>#REF!</v>
      </c>
      <c r="P326">
        <f>Activity!V335</f>
        <v>0</v>
      </c>
    </row>
    <row r="327" spans="1:16" x14ac:dyDescent="0.3">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7">
        <f>Activity!P336</f>
        <v>0</v>
      </c>
      <c r="M327" s="7" t="e">
        <f>Activity!#REF!</f>
        <v>#REF!</v>
      </c>
      <c r="N327" t="e">
        <f>Activity!#REF!</f>
        <v>#REF!</v>
      </c>
      <c r="O327" t="e">
        <f>Activity!#REF!</f>
        <v>#REF!</v>
      </c>
      <c r="P327">
        <f>Activity!V336</f>
        <v>0</v>
      </c>
    </row>
    <row r="328" spans="1:16" x14ac:dyDescent="0.3">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7">
        <f>Activity!P337</f>
        <v>0</v>
      </c>
      <c r="M328" s="7" t="e">
        <f>Activity!#REF!</f>
        <v>#REF!</v>
      </c>
      <c r="N328" t="e">
        <f>Activity!#REF!</f>
        <v>#REF!</v>
      </c>
      <c r="O328" t="e">
        <f>Activity!#REF!</f>
        <v>#REF!</v>
      </c>
      <c r="P328">
        <f>Activity!V337</f>
        <v>0</v>
      </c>
    </row>
    <row r="329" spans="1:16" x14ac:dyDescent="0.3">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7">
        <f>Activity!P338</f>
        <v>0</v>
      </c>
      <c r="M329" s="7" t="e">
        <f>Activity!#REF!</f>
        <v>#REF!</v>
      </c>
      <c r="N329" t="e">
        <f>Activity!#REF!</f>
        <v>#REF!</v>
      </c>
      <c r="O329" t="e">
        <f>Activity!#REF!</f>
        <v>#REF!</v>
      </c>
      <c r="P329">
        <f>Activity!V338</f>
        <v>0</v>
      </c>
    </row>
    <row r="330" spans="1:16" x14ac:dyDescent="0.3">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7">
        <f>Activity!P339</f>
        <v>0</v>
      </c>
      <c r="M330" s="7" t="e">
        <f>Activity!#REF!</f>
        <v>#REF!</v>
      </c>
      <c r="N330" t="e">
        <f>Activity!#REF!</f>
        <v>#REF!</v>
      </c>
      <c r="O330" t="e">
        <f>Activity!#REF!</f>
        <v>#REF!</v>
      </c>
      <c r="P330">
        <f>Activity!V339</f>
        <v>0</v>
      </c>
    </row>
    <row r="331" spans="1:16" x14ac:dyDescent="0.3">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7">
        <f>Activity!P340</f>
        <v>0</v>
      </c>
      <c r="M331" s="7" t="e">
        <f>Activity!#REF!</f>
        <v>#REF!</v>
      </c>
      <c r="N331" t="e">
        <f>Activity!#REF!</f>
        <v>#REF!</v>
      </c>
      <c r="O331" t="e">
        <f>Activity!#REF!</f>
        <v>#REF!</v>
      </c>
      <c r="P331">
        <f>Activity!V340</f>
        <v>0</v>
      </c>
    </row>
    <row r="332" spans="1:16" x14ac:dyDescent="0.3">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7">
        <f>Activity!P341</f>
        <v>0</v>
      </c>
      <c r="M332" s="7" t="e">
        <f>Activity!#REF!</f>
        <v>#REF!</v>
      </c>
      <c r="N332" t="e">
        <f>Activity!#REF!</f>
        <v>#REF!</v>
      </c>
      <c r="O332" t="e">
        <f>Activity!#REF!</f>
        <v>#REF!</v>
      </c>
      <c r="P332">
        <f>Activity!V341</f>
        <v>0</v>
      </c>
    </row>
    <row r="333" spans="1:16" x14ac:dyDescent="0.3">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7">
        <f>Activity!P342</f>
        <v>0</v>
      </c>
      <c r="M333" s="7" t="e">
        <f>Activity!#REF!</f>
        <v>#REF!</v>
      </c>
      <c r="N333" t="e">
        <f>Activity!#REF!</f>
        <v>#REF!</v>
      </c>
      <c r="O333" t="e">
        <f>Activity!#REF!</f>
        <v>#REF!</v>
      </c>
      <c r="P333">
        <f>Activity!V342</f>
        <v>0</v>
      </c>
    </row>
    <row r="334" spans="1:16" x14ac:dyDescent="0.3">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7">
        <f>Activity!P343</f>
        <v>0</v>
      </c>
      <c r="M334" s="7" t="e">
        <f>Activity!#REF!</f>
        <v>#REF!</v>
      </c>
      <c r="N334" t="e">
        <f>Activity!#REF!</f>
        <v>#REF!</v>
      </c>
      <c r="O334" t="e">
        <f>Activity!#REF!</f>
        <v>#REF!</v>
      </c>
      <c r="P334">
        <f>Activity!V343</f>
        <v>0</v>
      </c>
    </row>
    <row r="335" spans="1:16" x14ac:dyDescent="0.3">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7">
        <f>Activity!P344</f>
        <v>0</v>
      </c>
      <c r="M335" s="7" t="e">
        <f>Activity!#REF!</f>
        <v>#REF!</v>
      </c>
      <c r="N335" t="e">
        <f>Activity!#REF!</f>
        <v>#REF!</v>
      </c>
      <c r="O335" t="e">
        <f>Activity!#REF!</f>
        <v>#REF!</v>
      </c>
      <c r="P335">
        <f>Activity!V344</f>
        <v>0</v>
      </c>
    </row>
    <row r="336" spans="1:16" x14ac:dyDescent="0.3">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7">
        <f>Activity!P345</f>
        <v>0</v>
      </c>
      <c r="M336" s="7" t="e">
        <f>Activity!#REF!</f>
        <v>#REF!</v>
      </c>
      <c r="N336" t="e">
        <f>Activity!#REF!</f>
        <v>#REF!</v>
      </c>
      <c r="O336" t="e">
        <f>Activity!#REF!</f>
        <v>#REF!</v>
      </c>
      <c r="P336">
        <f>Activity!V345</f>
        <v>0</v>
      </c>
    </row>
    <row r="337" spans="1:16" x14ac:dyDescent="0.3">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7">
        <f>Activity!P346</f>
        <v>0</v>
      </c>
      <c r="M337" s="7" t="e">
        <f>Activity!#REF!</f>
        <v>#REF!</v>
      </c>
      <c r="N337" t="e">
        <f>Activity!#REF!</f>
        <v>#REF!</v>
      </c>
      <c r="O337" t="e">
        <f>Activity!#REF!</f>
        <v>#REF!</v>
      </c>
      <c r="P337">
        <f>Activity!V346</f>
        <v>0</v>
      </c>
    </row>
    <row r="338" spans="1:16" x14ac:dyDescent="0.3">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7">
        <f>Activity!P347</f>
        <v>0</v>
      </c>
      <c r="M338" s="7" t="e">
        <f>Activity!#REF!</f>
        <v>#REF!</v>
      </c>
      <c r="N338" t="e">
        <f>Activity!#REF!</f>
        <v>#REF!</v>
      </c>
      <c r="O338" t="e">
        <f>Activity!#REF!</f>
        <v>#REF!</v>
      </c>
      <c r="P338">
        <f>Activity!V347</f>
        <v>0</v>
      </c>
    </row>
    <row r="339" spans="1:16" x14ac:dyDescent="0.3">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7">
        <f>Activity!P348</f>
        <v>0</v>
      </c>
      <c r="M339" s="7" t="e">
        <f>Activity!#REF!</f>
        <v>#REF!</v>
      </c>
      <c r="N339" t="e">
        <f>Activity!#REF!</f>
        <v>#REF!</v>
      </c>
      <c r="O339" t="e">
        <f>Activity!#REF!</f>
        <v>#REF!</v>
      </c>
      <c r="P339">
        <f>Activity!V348</f>
        <v>0</v>
      </c>
    </row>
    <row r="340" spans="1:16" x14ac:dyDescent="0.3">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7">
        <f>Activity!P349</f>
        <v>0</v>
      </c>
      <c r="M340" s="7" t="e">
        <f>Activity!#REF!</f>
        <v>#REF!</v>
      </c>
      <c r="N340" t="e">
        <f>Activity!#REF!</f>
        <v>#REF!</v>
      </c>
      <c r="O340" t="e">
        <f>Activity!#REF!</f>
        <v>#REF!</v>
      </c>
      <c r="P340">
        <f>Activity!V349</f>
        <v>0</v>
      </c>
    </row>
    <row r="341" spans="1:16" x14ac:dyDescent="0.3">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7">
        <f>Activity!P350</f>
        <v>0</v>
      </c>
      <c r="M341" s="7" t="e">
        <f>Activity!#REF!</f>
        <v>#REF!</v>
      </c>
      <c r="N341" t="e">
        <f>Activity!#REF!</f>
        <v>#REF!</v>
      </c>
      <c r="O341" t="e">
        <f>Activity!#REF!</f>
        <v>#REF!</v>
      </c>
      <c r="P341">
        <f>Activity!V350</f>
        <v>0</v>
      </c>
    </row>
    <row r="342" spans="1:16" x14ac:dyDescent="0.3">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7">
        <f>Activity!P351</f>
        <v>0</v>
      </c>
      <c r="M342" s="7" t="e">
        <f>Activity!#REF!</f>
        <v>#REF!</v>
      </c>
      <c r="N342" t="e">
        <f>Activity!#REF!</f>
        <v>#REF!</v>
      </c>
      <c r="O342" t="e">
        <f>Activity!#REF!</f>
        <v>#REF!</v>
      </c>
      <c r="P342">
        <f>Activity!V351</f>
        <v>0</v>
      </c>
    </row>
    <row r="343" spans="1:16" x14ac:dyDescent="0.3">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7">
        <f>Activity!P352</f>
        <v>0</v>
      </c>
      <c r="M343" s="7" t="e">
        <f>Activity!#REF!</f>
        <v>#REF!</v>
      </c>
      <c r="N343" t="e">
        <f>Activity!#REF!</f>
        <v>#REF!</v>
      </c>
      <c r="O343" t="e">
        <f>Activity!#REF!</f>
        <v>#REF!</v>
      </c>
      <c r="P343">
        <f>Activity!V352</f>
        <v>0</v>
      </c>
    </row>
    <row r="344" spans="1:16" x14ac:dyDescent="0.3">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7">
        <f>Activity!P353</f>
        <v>0</v>
      </c>
      <c r="M344" s="7" t="e">
        <f>Activity!#REF!</f>
        <v>#REF!</v>
      </c>
      <c r="N344" t="e">
        <f>Activity!#REF!</f>
        <v>#REF!</v>
      </c>
      <c r="O344" t="e">
        <f>Activity!#REF!</f>
        <v>#REF!</v>
      </c>
      <c r="P344">
        <f>Activity!V353</f>
        <v>0</v>
      </c>
    </row>
    <row r="345" spans="1:16" x14ac:dyDescent="0.3">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7">
        <f>Activity!P354</f>
        <v>0</v>
      </c>
      <c r="M345" s="7" t="e">
        <f>Activity!#REF!</f>
        <v>#REF!</v>
      </c>
      <c r="N345" t="e">
        <f>Activity!#REF!</f>
        <v>#REF!</v>
      </c>
      <c r="O345" t="e">
        <f>Activity!#REF!</f>
        <v>#REF!</v>
      </c>
      <c r="P345">
        <f>Activity!V354</f>
        <v>0</v>
      </c>
    </row>
    <row r="346" spans="1:16" x14ac:dyDescent="0.3">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7">
        <f>Activity!P355</f>
        <v>0</v>
      </c>
      <c r="M346" s="7" t="e">
        <f>Activity!#REF!</f>
        <v>#REF!</v>
      </c>
      <c r="N346" t="e">
        <f>Activity!#REF!</f>
        <v>#REF!</v>
      </c>
      <c r="O346" t="e">
        <f>Activity!#REF!</f>
        <v>#REF!</v>
      </c>
      <c r="P346">
        <f>Activity!V355</f>
        <v>0</v>
      </c>
    </row>
    <row r="347" spans="1:16" x14ac:dyDescent="0.3">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7">
        <f>Activity!P356</f>
        <v>0</v>
      </c>
      <c r="M347" s="7" t="e">
        <f>Activity!#REF!</f>
        <v>#REF!</v>
      </c>
      <c r="N347" t="e">
        <f>Activity!#REF!</f>
        <v>#REF!</v>
      </c>
      <c r="O347" t="e">
        <f>Activity!#REF!</f>
        <v>#REF!</v>
      </c>
      <c r="P347">
        <f>Activity!V356</f>
        <v>0</v>
      </c>
    </row>
    <row r="348" spans="1:16" x14ac:dyDescent="0.3">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7">
        <f>Activity!P357</f>
        <v>0</v>
      </c>
      <c r="M348" s="7" t="e">
        <f>Activity!#REF!</f>
        <v>#REF!</v>
      </c>
      <c r="N348" t="e">
        <f>Activity!#REF!</f>
        <v>#REF!</v>
      </c>
      <c r="O348" t="e">
        <f>Activity!#REF!</f>
        <v>#REF!</v>
      </c>
      <c r="P348">
        <f>Activity!V357</f>
        <v>0</v>
      </c>
    </row>
    <row r="349" spans="1:16" x14ac:dyDescent="0.3">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7">
        <f>Activity!P358</f>
        <v>0</v>
      </c>
      <c r="M349" s="7" t="e">
        <f>Activity!#REF!</f>
        <v>#REF!</v>
      </c>
      <c r="N349" t="e">
        <f>Activity!#REF!</f>
        <v>#REF!</v>
      </c>
      <c r="O349" t="e">
        <f>Activity!#REF!</f>
        <v>#REF!</v>
      </c>
      <c r="P349">
        <f>Activity!V358</f>
        <v>0</v>
      </c>
    </row>
    <row r="350" spans="1:16" x14ac:dyDescent="0.3">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7">
        <f>Activity!P359</f>
        <v>0</v>
      </c>
      <c r="M350" s="7" t="e">
        <f>Activity!#REF!</f>
        <v>#REF!</v>
      </c>
      <c r="N350" t="e">
        <f>Activity!#REF!</f>
        <v>#REF!</v>
      </c>
      <c r="O350" t="e">
        <f>Activity!#REF!</f>
        <v>#REF!</v>
      </c>
      <c r="P350">
        <f>Activity!V359</f>
        <v>0</v>
      </c>
    </row>
    <row r="351" spans="1:16" x14ac:dyDescent="0.3">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7">
        <f>Activity!P360</f>
        <v>0</v>
      </c>
      <c r="M351" s="7" t="e">
        <f>Activity!#REF!</f>
        <v>#REF!</v>
      </c>
      <c r="N351" t="e">
        <f>Activity!#REF!</f>
        <v>#REF!</v>
      </c>
      <c r="O351" t="e">
        <f>Activity!#REF!</f>
        <v>#REF!</v>
      </c>
      <c r="P351">
        <f>Activity!V360</f>
        <v>0</v>
      </c>
    </row>
    <row r="352" spans="1:16" x14ac:dyDescent="0.3">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7">
        <f>Activity!P361</f>
        <v>0</v>
      </c>
      <c r="M352" s="7" t="e">
        <f>Activity!#REF!</f>
        <v>#REF!</v>
      </c>
      <c r="N352" t="e">
        <f>Activity!#REF!</f>
        <v>#REF!</v>
      </c>
      <c r="O352" t="e">
        <f>Activity!#REF!</f>
        <v>#REF!</v>
      </c>
      <c r="P352">
        <f>Activity!V361</f>
        <v>0</v>
      </c>
    </row>
    <row r="353" spans="1:16" x14ac:dyDescent="0.3">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7">
        <f>Activity!P362</f>
        <v>0</v>
      </c>
      <c r="M353" s="7" t="e">
        <f>Activity!#REF!</f>
        <v>#REF!</v>
      </c>
      <c r="N353" t="e">
        <f>Activity!#REF!</f>
        <v>#REF!</v>
      </c>
      <c r="O353" t="e">
        <f>Activity!#REF!</f>
        <v>#REF!</v>
      </c>
      <c r="P353">
        <f>Activity!V362</f>
        <v>0</v>
      </c>
    </row>
    <row r="354" spans="1:16" x14ac:dyDescent="0.3">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7">
        <f>Activity!P363</f>
        <v>0</v>
      </c>
      <c r="M354" s="7" t="e">
        <f>Activity!#REF!</f>
        <v>#REF!</v>
      </c>
      <c r="N354" t="e">
        <f>Activity!#REF!</f>
        <v>#REF!</v>
      </c>
      <c r="O354" t="e">
        <f>Activity!#REF!</f>
        <v>#REF!</v>
      </c>
      <c r="P354">
        <f>Activity!V363</f>
        <v>0</v>
      </c>
    </row>
    <row r="355" spans="1:16" x14ac:dyDescent="0.3">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7">
        <f>Activity!P364</f>
        <v>0</v>
      </c>
      <c r="M355" s="7" t="e">
        <f>Activity!#REF!</f>
        <v>#REF!</v>
      </c>
      <c r="N355" t="e">
        <f>Activity!#REF!</f>
        <v>#REF!</v>
      </c>
      <c r="O355" t="e">
        <f>Activity!#REF!</f>
        <v>#REF!</v>
      </c>
      <c r="P355">
        <f>Activity!V364</f>
        <v>0</v>
      </c>
    </row>
    <row r="356" spans="1:16" x14ac:dyDescent="0.3">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7">
        <f>Activity!P365</f>
        <v>0</v>
      </c>
      <c r="M356" s="7" t="e">
        <f>Activity!#REF!</f>
        <v>#REF!</v>
      </c>
      <c r="N356" t="e">
        <f>Activity!#REF!</f>
        <v>#REF!</v>
      </c>
      <c r="O356" t="e">
        <f>Activity!#REF!</f>
        <v>#REF!</v>
      </c>
      <c r="P356">
        <f>Activity!V365</f>
        <v>0</v>
      </c>
    </row>
    <row r="357" spans="1:16" x14ac:dyDescent="0.3">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7">
        <f>Activity!P366</f>
        <v>0</v>
      </c>
      <c r="M357" s="7" t="e">
        <f>Activity!#REF!</f>
        <v>#REF!</v>
      </c>
      <c r="N357" t="e">
        <f>Activity!#REF!</f>
        <v>#REF!</v>
      </c>
      <c r="O357" t="e">
        <f>Activity!#REF!</f>
        <v>#REF!</v>
      </c>
      <c r="P357">
        <f>Activity!V366</f>
        <v>0</v>
      </c>
    </row>
    <row r="358" spans="1:16" x14ac:dyDescent="0.3">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7">
        <f>Activity!P367</f>
        <v>0</v>
      </c>
      <c r="M358" s="7" t="e">
        <f>Activity!#REF!</f>
        <v>#REF!</v>
      </c>
      <c r="N358" t="e">
        <f>Activity!#REF!</f>
        <v>#REF!</v>
      </c>
      <c r="O358" t="e">
        <f>Activity!#REF!</f>
        <v>#REF!</v>
      </c>
      <c r="P358">
        <f>Activity!V367</f>
        <v>0</v>
      </c>
    </row>
    <row r="359" spans="1:16" x14ac:dyDescent="0.3">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7">
        <f>Activity!P368</f>
        <v>0</v>
      </c>
      <c r="M359" s="7" t="e">
        <f>Activity!#REF!</f>
        <v>#REF!</v>
      </c>
      <c r="N359" t="e">
        <f>Activity!#REF!</f>
        <v>#REF!</v>
      </c>
      <c r="O359" t="e">
        <f>Activity!#REF!</f>
        <v>#REF!</v>
      </c>
      <c r="P359">
        <f>Activity!V368</f>
        <v>0</v>
      </c>
    </row>
    <row r="360" spans="1:16" x14ac:dyDescent="0.3">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7">
        <f>Activity!P369</f>
        <v>0</v>
      </c>
      <c r="M360" s="7" t="e">
        <f>Activity!#REF!</f>
        <v>#REF!</v>
      </c>
      <c r="N360" t="e">
        <f>Activity!#REF!</f>
        <v>#REF!</v>
      </c>
      <c r="O360" t="e">
        <f>Activity!#REF!</f>
        <v>#REF!</v>
      </c>
      <c r="P360">
        <f>Activity!V369</f>
        <v>0</v>
      </c>
    </row>
    <row r="361" spans="1:16" x14ac:dyDescent="0.3">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7">
        <f>Activity!P370</f>
        <v>0</v>
      </c>
      <c r="M361" s="7" t="e">
        <f>Activity!#REF!</f>
        <v>#REF!</v>
      </c>
      <c r="N361" t="e">
        <f>Activity!#REF!</f>
        <v>#REF!</v>
      </c>
      <c r="O361" t="e">
        <f>Activity!#REF!</f>
        <v>#REF!</v>
      </c>
      <c r="P361">
        <f>Activity!V370</f>
        <v>0</v>
      </c>
    </row>
    <row r="362" spans="1:16" x14ac:dyDescent="0.3">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7">
        <f>Activity!P371</f>
        <v>0</v>
      </c>
      <c r="M362" s="7" t="e">
        <f>Activity!#REF!</f>
        <v>#REF!</v>
      </c>
      <c r="N362" t="e">
        <f>Activity!#REF!</f>
        <v>#REF!</v>
      </c>
      <c r="O362" t="e">
        <f>Activity!#REF!</f>
        <v>#REF!</v>
      </c>
      <c r="P362">
        <f>Activity!V371</f>
        <v>0</v>
      </c>
    </row>
    <row r="363" spans="1:16" x14ac:dyDescent="0.3">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7">
        <f>Activity!P372</f>
        <v>0</v>
      </c>
      <c r="M363" s="7" t="e">
        <f>Activity!#REF!</f>
        <v>#REF!</v>
      </c>
      <c r="N363" t="e">
        <f>Activity!#REF!</f>
        <v>#REF!</v>
      </c>
      <c r="O363" t="e">
        <f>Activity!#REF!</f>
        <v>#REF!</v>
      </c>
      <c r="P363">
        <f>Activity!V372</f>
        <v>0</v>
      </c>
    </row>
    <row r="364" spans="1:16" x14ac:dyDescent="0.3">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7">
        <f>Activity!P373</f>
        <v>0</v>
      </c>
      <c r="M364" s="7" t="e">
        <f>Activity!#REF!</f>
        <v>#REF!</v>
      </c>
      <c r="N364" t="e">
        <f>Activity!#REF!</f>
        <v>#REF!</v>
      </c>
      <c r="O364" t="e">
        <f>Activity!#REF!</f>
        <v>#REF!</v>
      </c>
      <c r="P364">
        <f>Activity!V373</f>
        <v>0</v>
      </c>
    </row>
    <row r="365" spans="1:16" x14ac:dyDescent="0.3">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7">
        <f>Activity!P374</f>
        <v>0</v>
      </c>
      <c r="M365" s="7" t="e">
        <f>Activity!#REF!</f>
        <v>#REF!</v>
      </c>
      <c r="N365" t="e">
        <f>Activity!#REF!</f>
        <v>#REF!</v>
      </c>
      <c r="O365" t="e">
        <f>Activity!#REF!</f>
        <v>#REF!</v>
      </c>
      <c r="P365">
        <f>Activity!V374</f>
        <v>0</v>
      </c>
    </row>
    <row r="366" spans="1:16" x14ac:dyDescent="0.3">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7">
        <f>Activity!P375</f>
        <v>0</v>
      </c>
      <c r="M366" s="7" t="e">
        <f>Activity!#REF!</f>
        <v>#REF!</v>
      </c>
      <c r="N366" t="e">
        <f>Activity!#REF!</f>
        <v>#REF!</v>
      </c>
      <c r="O366" t="e">
        <f>Activity!#REF!</f>
        <v>#REF!</v>
      </c>
      <c r="P366">
        <f>Activity!V375</f>
        <v>0</v>
      </c>
    </row>
    <row r="367" spans="1:16" x14ac:dyDescent="0.3">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7">
        <f>Activity!P376</f>
        <v>0</v>
      </c>
      <c r="M367" s="7" t="e">
        <f>Activity!#REF!</f>
        <v>#REF!</v>
      </c>
      <c r="N367" t="e">
        <f>Activity!#REF!</f>
        <v>#REF!</v>
      </c>
      <c r="O367" t="e">
        <f>Activity!#REF!</f>
        <v>#REF!</v>
      </c>
      <c r="P367">
        <f>Activity!V376</f>
        <v>0</v>
      </c>
    </row>
    <row r="368" spans="1:16" x14ac:dyDescent="0.3">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7">
        <f>Activity!P377</f>
        <v>0</v>
      </c>
      <c r="M368" s="7" t="e">
        <f>Activity!#REF!</f>
        <v>#REF!</v>
      </c>
      <c r="N368" t="e">
        <f>Activity!#REF!</f>
        <v>#REF!</v>
      </c>
      <c r="O368" t="e">
        <f>Activity!#REF!</f>
        <v>#REF!</v>
      </c>
      <c r="P368">
        <f>Activity!V377</f>
        <v>0</v>
      </c>
    </row>
    <row r="369" spans="1:16" x14ac:dyDescent="0.3">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7">
        <f>Activity!P378</f>
        <v>0</v>
      </c>
      <c r="M369" s="7" t="e">
        <f>Activity!#REF!</f>
        <v>#REF!</v>
      </c>
      <c r="N369" t="e">
        <f>Activity!#REF!</f>
        <v>#REF!</v>
      </c>
      <c r="O369" t="e">
        <f>Activity!#REF!</f>
        <v>#REF!</v>
      </c>
      <c r="P369">
        <f>Activity!V378</f>
        <v>0</v>
      </c>
    </row>
    <row r="370" spans="1:16" x14ac:dyDescent="0.3">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7">
        <f>Activity!P379</f>
        <v>0</v>
      </c>
      <c r="M370" s="7" t="e">
        <f>Activity!#REF!</f>
        <v>#REF!</v>
      </c>
      <c r="N370" t="e">
        <f>Activity!#REF!</f>
        <v>#REF!</v>
      </c>
      <c r="O370" t="e">
        <f>Activity!#REF!</f>
        <v>#REF!</v>
      </c>
      <c r="P370">
        <f>Activity!V379</f>
        <v>0</v>
      </c>
    </row>
    <row r="371" spans="1:16" x14ac:dyDescent="0.3">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7">
        <f>Activity!P380</f>
        <v>0</v>
      </c>
      <c r="M371" s="7" t="e">
        <f>Activity!#REF!</f>
        <v>#REF!</v>
      </c>
      <c r="N371" t="e">
        <f>Activity!#REF!</f>
        <v>#REF!</v>
      </c>
      <c r="O371" t="e">
        <f>Activity!#REF!</f>
        <v>#REF!</v>
      </c>
      <c r="P371">
        <f>Activity!V380</f>
        <v>0</v>
      </c>
    </row>
    <row r="372" spans="1:16" x14ac:dyDescent="0.3">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7">
        <f>Activity!P381</f>
        <v>0</v>
      </c>
      <c r="M372" s="7" t="e">
        <f>Activity!#REF!</f>
        <v>#REF!</v>
      </c>
      <c r="N372" t="e">
        <f>Activity!#REF!</f>
        <v>#REF!</v>
      </c>
      <c r="O372" t="e">
        <f>Activity!#REF!</f>
        <v>#REF!</v>
      </c>
      <c r="P372">
        <f>Activity!V381</f>
        <v>0</v>
      </c>
    </row>
    <row r="373" spans="1:16" x14ac:dyDescent="0.3">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7">
        <f>Activity!P382</f>
        <v>0</v>
      </c>
      <c r="M373" s="7" t="e">
        <f>Activity!#REF!</f>
        <v>#REF!</v>
      </c>
      <c r="N373" t="e">
        <f>Activity!#REF!</f>
        <v>#REF!</v>
      </c>
      <c r="O373" t="e">
        <f>Activity!#REF!</f>
        <v>#REF!</v>
      </c>
      <c r="P373">
        <f>Activity!V382</f>
        <v>0</v>
      </c>
    </row>
    <row r="374" spans="1:16" x14ac:dyDescent="0.3">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7">
        <f>Activity!P383</f>
        <v>0</v>
      </c>
      <c r="M374" s="7" t="e">
        <f>Activity!#REF!</f>
        <v>#REF!</v>
      </c>
      <c r="N374" t="e">
        <f>Activity!#REF!</f>
        <v>#REF!</v>
      </c>
      <c r="O374" t="e">
        <f>Activity!#REF!</f>
        <v>#REF!</v>
      </c>
      <c r="P374">
        <f>Activity!V383</f>
        <v>0</v>
      </c>
    </row>
    <row r="375" spans="1:16" x14ac:dyDescent="0.3">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7">
        <f>Activity!P384</f>
        <v>0</v>
      </c>
      <c r="M375" s="7" t="e">
        <f>Activity!#REF!</f>
        <v>#REF!</v>
      </c>
      <c r="N375" t="e">
        <f>Activity!#REF!</f>
        <v>#REF!</v>
      </c>
      <c r="O375" t="e">
        <f>Activity!#REF!</f>
        <v>#REF!</v>
      </c>
      <c r="P375">
        <f>Activity!V384</f>
        <v>0</v>
      </c>
    </row>
    <row r="376" spans="1:16" x14ac:dyDescent="0.3">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7">
        <f>Activity!P385</f>
        <v>0</v>
      </c>
      <c r="M376" s="7" t="e">
        <f>Activity!#REF!</f>
        <v>#REF!</v>
      </c>
      <c r="N376" t="e">
        <f>Activity!#REF!</f>
        <v>#REF!</v>
      </c>
      <c r="O376" t="e">
        <f>Activity!#REF!</f>
        <v>#REF!</v>
      </c>
      <c r="P376">
        <f>Activity!V385</f>
        <v>0</v>
      </c>
    </row>
    <row r="377" spans="1:16" x14ac:dyDescent="0.3">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7">
        <f>Activity!P386</f>
        <v>0</v>
      </c>
      <c r="M377" s="7" t="e">
        <f>Activity!#REF!</f>
        <v>#REF!</v>
      </c>
      <c r="N377" t="e">
        <f>Activity!#REF!</f>
        <v>#REF!</v>
      </c>
      <c r="O377" t="e">
        <f>Activity!#REF!</f>
        <v>#REF!</v>
      </c>
      <c r="P377">
        <f>Activity!V386</f>
        <v>0</v>
      </c>
    </row>
    <row r="378" spans="1:16" x14ac:dyDescent="0.3">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7">
        <f>Activity!P387</f>
        <v>0</v>
      </c>
      <c r="M378" s="7" t="e">
        <f>Activity!#REF!</f>
        <v>#REF!</v>
      </c>
      <c r="N378" t="e">
        <f>Activity!#REF!</f>
        <v>#REF!</v>
      </c>
      <c r="O378" t="e">
        <f>Activity!#REF!</f>
        <v>#REF!</v>
      </c>
      <c r="P378">
        <f>Activity!V387</f>
        <v>0</v>
      </c>
    </row>
    <row r="379" spans="1:16" x14ac:dyDescent="0.3">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7">
        <f>Activity!P388</f>
        <v>0</v>
      </c>
      <c r="M379" s="7" t="e">
        <f>Activity!#REF!</f>
        <v>#REF!</v>
      </c>
      <c r="N379" t="e">
        <f>Activity!#REF!</f>
        <v>#REF!</v>
      </c>
      <c r="O379" t="e">
        <f>Activity!#REF!</f>
        <v>#REF!</v>
      </c>
      <c r="P379">
        <f>Activity!V388</f>
        <v>0</v>
      </c>
    </row>
    <row r="380" spans="1:16" x14ac:dyDescent="0.3">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7">
        <f>Activity!P389</f>
        <v>0</v>
      </c>
      <c r="M380" s="7" t="e">
        <f>Activity!#REF!</f>
        <v>#REF!</v>
      </c>
      <c r="N380" t="e">
        <f>Activity!#REF!</f>
        <v>#REF!</v>
      </c>
      <c r="O380" t="e">
        <f>Activity!#REF!</f>
        <v>#REF!</v>
      </c>
      <c r="P380">
        <f>Activity!V389</f>
        <v>0</v>
      </c>
    </row>
    <row r="381" spans="1:16" x14ac:dyDescent="0.3">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7">
        <f>Activity!P390</f>
        <v>0</v>
      </c>
      <c r="M381" s="7" t="e">
        <f>Activity!#REF!</f>
        <v>#REF!</v>
      </c>
      <c r="N381" t="e">
        <f>Activity!#REF!</f>
        <v>#REF!</v>
      </c>
      <c r="O381" t="e">
        <f>Activity!#REF!</f>
        <v>#REF!</v>
      </c>
      <c r="P381">
        <f>Activity!V390</f>
        <v>0</v>
      </c>
    </row>
    <row r="382" spans="1:16" x14ac:dyDescent="0.3">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7">
        <f>Activity!P391</f>
        <v>0</v>
      </c>
      <c r="M382" s="7" t="e">
        <f>Activity!#REF!</f>
        <v>#REF!</v>
      </c>
      <c r="N382" t="e">
        <f>Activity!#REF!</f>
        <v>#REF!</v>
      </c>
      <c r="O382" t="e">
        <f>Activity!#REF!</f>
        <v>#REF!</v>
      </c>
      <c r="P382">
        <f>Activity!V391</f>
        <v>0</v>
      </c>
    </row>
    <row r="383" spans="1:16" x14ac:dyDescent="0.3">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7">
        <f>Activity!P392</f>
        <v>0</v>
      </c>
      <c r="M383" s="7" t="e">
        <f>Activity!#REF!</f>
        <v>#REF!</v>
      </c>
      <c r="N383" t="e">
        <f>Activity!#REF!</f>
        <v>#REF!</v>
      </c>
      <c r="O383" t="e">
        <f>Activity!#REF!</f>
        <v>#REF!</v>
      </c>
      <c r="P383">
        <f>Activity!V392</f>
        <v>0</v>
      </c>
    </row>
    <row r="384" spans="1:16" x14ac:dyDescent="0.3">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7">
        <f>Activity!P393</f>
        <v>0</v>
      </c>
      <c r="M384" s="7" t="e">
        <f>Activity!#REF!</f>
        <v>#REF!</v>
      </c>
      <c r="N384" t="e">
        <f>Activity!#REF!</f>
        <v>#REF!</v>
      </c>
      <c r="O384" t="e">
        <f>Activity!#REF!</f>
        <v>#REF!</v>
      </c>
      <c r="P384">
        <f>Activity!V393</f>
        <v>0</v>
      </c>
    </row>
    <row r="385" spans="1:16" x14ac:dyDescent="0.3">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7">
        <f>Activity!P394</f>
        <v>0</v>
      </c>
      <c r="M385" s="7" t="e">
        <f>Activity!#REF!</f>
        <v>#REF!</v>
      </c>
      <c r="N385" t="e">
        <f>Activity!#REF!</f>
        <v>#REF!</v>
      </c>
      <c r="O385" t="e">
        <f>Activity!#REF!</f>
        <v>#REF!</v>
      </c>
      <c r="P385">
        <f>Activity!V394</f>
        <v>0</v>
      </c>
    </row>
    <row r="386" spans="1:16" x14ac:dyDescent="0.3">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7">
        <f>Activity!P395</f>
        <v>0</v>
      </c>
      <c r="M386" s="7" t="e">
        <f>Activity!#REF!</f>
        <v>#REF!</v>
      </c>
      <c r="N386" t="e">
        <f>Activity!#REF!</f>
        <v>#REF!</v>
      </c>
      <c r="O386" t="e">
        <f>Activity!#REF!</f>
        <v>#REF!</v>
      </c>
      <c r="P386">
        <f>Activity!V395</f>
        <v>0</v>
      </c>
    </row>
    <row r="387" spans="1:16" x14ac:dyDescent="0.3">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7">
        <f>Activity!P396</f>
        <v>0</v>
      </c>
      <c r="M387" s="7" t="e">
        <f>Activity!#REF!</f>
        <v>#REF!</v>
      </c>
      <c r="N387" t="e">
        <f>Activity!#REF!</f>
        <v>#REF!</v>
      </c>
      <c r="O387" t="e">
        <f>Activity!#REF!</f>
        <v>#REF!</v>
      </c>
      <c r="P387">
        <f>Activity!V396</f>
        <v>0</v>
      </c>
    </row>
    <row r="388" spans="1:16" x14ac:dyDescent="0.3">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7">
        <f>Activity!P397</f>
        <v>0</v>
      </c>
      <c r="M388" s="7" t="e">
        <f>Activity!#REF!</f>
        <v>#REF!</v>
      </c>
      <c r="N388" t="e">
        <f>Activity!#REF!</f>
        <v>#REF!</v>
      </c>
      <c r="O388" t="e">
        <f>Activity!#REF!</f>
        <v>#REF!</v>
      </c>
      <c r="P388">
        <f>Activity!V397</f>
        <v>0</v>
      </c>
    </row>
    <row r="389" spans="1:16" x14ac:dyDescent="0.3">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7">
        <f>Activity!P398</f>
        <v>0</v>
      </c>
      <c r="M389" s="7" t="e">
        <f>Activity!#REF!</f>
        <v>#REF!</v>
      </c>
      <c r="N389" t="e">
        <f>Activity!#REF!</f>
        <v>#REF!</v>
      </c>
      <c r="O389" t="e">
        <f>Activity!#REF!</f>
        <v>#REF!</v>
      </c>
      <c r="P389">
        <f>Activity!V398</f>
        <v>0</v>
      </c>
    </row>
    <row r="390" spans="1:16" x14ac:dyDescent="0.3">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7">
        <f>Activity!P399</f>
        <v>0</v>
      </c>
      <c r="M390" s="7" t="e">
        <f>Activity!#REF!</f>
        <v>#REF!</v>
      </c>
      <c r="N390" t="e">
        <f>Activity!#REF!</f>
        <v>#REF!</v>
      </c>
      <c r="O390" t="e">
        <f>Activity!#REF!</f>
        <v>#REF!</v>
      </c>
      <c r="P390">
        <f>Activity!V399</f>
        <v>0</v>
      </c>
    </row>
    <row r="391" spans="1:16" x14ac:dyDescent="0.3">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7">
        <f>Activity!P400</f>
        <v>0</v>
      </c>
      <c r="M391" s="7" t="e">
        <f>Activity!#REF!</f>
        <v>#REF!</v>
      </c>
      <c r="N391" t="e">
        <f>Activity!#REF!</f>
        <v>#REF!</v>
      </c>
      <c r="O391" t="e">
        <f>Activity!#REF!</f>
        <v>#REF!</v>
      </c>
      <c r="P391">
        <f>Activity!V400</f>
        <v>0</v>
      </c>
    </row>
    <row r="392" spans="1:16" x14ac:dyDescent="0.3">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7">
        <f>Activity!P401</f>
        <v>0</v>
      </c>
      <c r="M392" s="7" t="e">
        <f>Activity!#REF!</f>
        <v>#REF!</v>
      </c>
      <c r="N392" t="e">
        <f>Activity!#REF!</f>
        <v>#REF!</v>
      </c>
      <c r="O392" t="e">
        <f>Activity!#REF!</f>
        <v>#REF!</v>
      </c>
      <c r="P392">
        <f>Activity!V401</f>
        <v>0</v>
      </c>
    </row>
    <row r="393" spans="1:16" x14ac:dyDescent="0.3">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7">
        <f>Activity!P402</f>
        <v>0</v>
      </c>
      <c r="M393" s="7" t="e">
        <f>Activity!#REF!</f>
        <v>#REF!</v>
      </c>
      <c r="N393" t="e">
        <f>Activity!#REF!</f>
        <v>#REF!</v>
      </c>
      <c r="O393" t="e">
        <f>Activity!#REF!</f>
        <v>#REF!</v>
      </c>
      <c r="P393">
        <f>Activity!V402</f>
        <v>0</v>
      </c>
    </row>
    <row r="394" spans="1:16" x14ac:dyDescent="0.3">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7">
        <f>Activity!P403</f>
        <v>0</v>
      </c>
      <c r="M394" s="7" t="e">
        <f>Activity!#REF!</f>
        <v>#REF!</v>
      </c>
      <c r="N394" t="e">
        <f>Activity!#REF!</f>
        <v>#REF!</v>
      </c>
      <c r="O394" t="e">
        <f>Activity!#REF!</f>
        <v>#REF!</v>
      </c>
      <c r="P394">
        <f>Activity!V403</f>
        <v>0</v>
      </c>
    </row>
    <row r="395" spans="1:16" x14ac:dyDescent="0.3">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7">
        <f>Activity!P404</f>
        <v>0</v>
      </c>
      <c r="M395" s="7" t="e">
        <f>Activity!#REF!</f>
        <v>#REF!</v>
      </c>
      <c r="N395" t="e">
        <f>Activity!#REF!</f>
        <v>#REF!</v>
      </c>
      <c r="O395" t="e">
        <f>Activity!#REF!</f>
        <v>#REF!</v>
      </c>
      <c r="P395">
        <f>Activity!V404</f>
        <v>0</v>
      </c>
    </row>
    <row r="396" spans="1:16" x14ac:dyDescent="0.3">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7">
        <f>Activity!P405</f>
        <v>0</v>
      </c>
      <c r="M396" s="7" t="e">
        <f>Activity!#REF!</f>
        <v>#REF!</v>
      </c>
      <c r="N396" t="e">
        <f>Activity!#REF!</f>
        <v>#REF!</v>
      </c>
      <c r="O396" t="e">
        <f>Activity!#REF!</f>
        <v>#REF!</v>
      </c>
      <c r="P396">
        <f>Activity!V405</f>
        <v>0</v>
      </c>
    </row>
    <row r="397" spans="1:16" x14ac:dyDescent="0.3">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7">
        <f>Activity!P406</f>
        <v>0</v>
      </c>
      <c r="M397" s="7" t="e">
        <f>Activity!#REF!</f>
        <v>#REF!</v>
      </c>
      <c r="N397" t="e">
        <f>Activity!#REF!</f>
        <v>#REF!</v>
      </c>
      <c r="O397" t="e">
        <f>Activity!#REF!</f>
        <v>#REF!</v>
      </c>
      <c r="P397">
        <f>Activity!V406</f>
        <v>0</v>
      </c>
    </row>
    <row r="398" spans="1:16" x14ac:dyDescent="0.3">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7">
        <f>Activity!P407</f>
        <v>0</v>
      </c>
      <c r="M398" s="7" t="e">
        <f>Activity!#REF!</f>
        <v>#REF!</v>
      </c>
      <c r="N398" t="e">
        <f>Activity!#REF!</f>
        <v>#REF!</v>
      </c>
      <c r="O398" t="e">
        <f>Activity!#REF!</f>
        <v>#REF!</v>
      </c>
      <c r="P398">
        <f>Activity!V407</f>
        <v>0</v>
      </c>
    </row>
    <row r="399" spans="1:16" x14ac:dyDescent="0.3">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7">
        <f>Activity!P408</f>
        <v>0</v>
      </c>
      <c r="M399" s="7" t="e">
        <f>Activity!#REF!</f>
        <v>#REF!</v>
      </c>
      <c r="N399" t="e">
        <f>Activity!#REF!</f>
        <v>#REF!</v>
      </c>
      <c r="O399" t="e">
        <f>Activity!#REF!</f>
        <v>#REF!</v>
      </c>
      <c r="P399">
        <f>Activity!V408</f>
        <v>0</v>
      </c>
    </row>
    <row r="400" spans="1:16" x14ac:dyDescent="0.3">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7">
        <f>Activity!P409</f>
        <v>0</v>
      </c>
      <c r="M400" s="7" t="e">
        <f>Activity!#REF!</f>
        <v>#REF!</v>
      </c>
      <c r="N400" t="e">
        <f>Activity!#REF!</f>
        <v>#REF!</v>
      </c>
      <c r="O400" t="e">
        <f>Activity!#REF!</f>
        <v>#REF!</v>
      </c>
      <c r="P400">
        <f>Activity!V409</f>
        <v>0</v>
      </c>
    </row>
    <row r="401" spans="1:16" x14ac:dyDescent="0.3">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7">
        <f>Activity!P410</f>
        <v>0</v>
      </c>
      <c r="M401" s="7" t="e">
        <f>Activity!#REF!</f>
        <v>#REF!</v>
      </c>
      <c r="N401" t="e">
        <f>Activity!#REF!</f>
        <v>#REF!</v>
      </c>
      <c r="O401" t="e">
        <f>Activity!#REF!</f>
        <v>#REF!</v>
      </c>
      <c r="P401">
        <f>Activity!V410</f>
        <v>0</v>
      </c>
    </row>
    <row r="402" spans="1:16" x14ac:dyDescent="0.3">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7">
        <f>Activity!P411</f>
        <v>0</v>
      </c>
      <c r="M402" s="7" t="e">
        <f>Activity!#REF!</f>
        <v>#REF!</v>
      </c>
      <c r="N402" t="e">
        <f>Activity!#REF!</f>
        <v>#REF!</v>
      </c>
      <c r="O402" t="e">
        <f>Activity!#REF!</f>
        <v>#REF!</v>
      </c>
      <c r="P402">
        <f>Activity!V411</f>
        <v>0</v>
      </c>
    </row>
    <row r="403" spans="1:16" x14ac:dyDescent="0.3">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7">
        <f>Activity!P412</f>
        <v>0</v>
      </c>
      <c r="M403" s="7" t="e">
        <f>Activity!#REF!</f>
        <v>#REF!</v>
      </c>
      <c r="N403" t="e">
        <f>Activity!#REF!</f>
        <v>#REF!</v>
      </c>
      <c r="O403" t="e">
        <f>Activity!#REF!</f>
        <v>#REF!</v>
      </c>
      <c r="P403">
        <f>Activity!V412</f>
        <v>0</v>
      </c>
    </row>
    <row r="404" spans="1:16" x14ac:dyDescent="0.3">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7">
        <f>Activity!P413</f>
        <v>0</v>
      </c>
      <c r="M404" s="7" t="e">
        <f>Activity!#REF!</f>
        <v>#REF!</v>
      </c>
      <c r="N404" t="e">
        <f>Activity!#REF!</f>
        <v>#REF!</v>
      </c>
      <c r="O404" t="e">
        <f>Activity!#REF!</f>
        <v>#REF!</v>
      </c>
      <c r="P404">
        <f>Activity!V413</f>
        <v>0</v>
      </c>
    </row>
    <row r="405" spans="1:16" x14ac:dyDescent="0.3">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7">
        <f>Activity!P414</f>
        <v>0</v>
      </c>
      <c r="M405" s="7" t="e">
        <f>Activity!#REF!</f>
        <v>#REF!</v>
      </c>
      <c r="N405" t="e">
        <f>Activity!#REF!</f>
        <v>#REF!</v>
      </c>
      <c r="O405" t="e">
        <f>Activity!#REF!</f>
        <v>#REF!</v>
      </c>
      <c r="P405">
        <f>Activity!V414</f>
        <v>0</v>
      </c>
    </row>
    <row r="406" spans="1:16" x14ac:dyDescent="0.3">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7">
        <f>Activity!P415</f>
        <v>0</v>
      </c>
      <c r="M406" s="7" t="e">
        <f>Activity!#REF!</f>
        <v>#REF!</v>
      </c>
      <c r="N406" t="e">
        <f>Activity!#REF!</f>
        <v>#REF!</v>
      </c>
      <c r="O406" t="e">
        <f>Activity!#REF!</f>
        <v>#REF!</v>
      </c>
      <c r="P406">
        <f>Activity!V415</f>
        <v>0</v>
      </c>
    </row>
    <row r="407" spans="1:16" x14ac:dyDescent="0.3">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7">
        <f>Activity!P416</f>
        <v>0</v>
      </c>
      <c r="M407" s="7" t="e">
        <f>Activity!#REF!</f>
        <v>#REF!</v>
      </c>
      <c r="N407" t="e">
        <f>Activity!#REF!</f>
        <v>#REF!</v>
      </c>
      <c r="O407" t="e">
        <f>Activity!#REF!</f>
        <v>#REF!</v>
      </c>
      <c r="P407">
        <f>Activity!V416</f>
        <v>0</v>
      </c>
    </row>
    <row r="408" spans="1:16" x14ac:dyDescent="0.3">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7">
        <f>Activity!P417</f>
        <v>0</v>
      </c>
      <c r="M408" s="7" t="e">
        <f>Activity!#REF!</f>
        <v>#REF!</v>
      </c>
      <c r="N408" t="e">
        <f>Activity!#REF!</f>
        <v>#REF!</v>
      </c>
      <c r="O408" t="e">
        <f>Activity!#REF!</f>
        <v>#REF!</v>
      </c>
      <c r="P408">
        <f>Activity!V417</f>
        <v>0</v>
      </c>
    </row>
    <row r="409" spans="1:16" x14ac:dyDescent="0.3">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7">
        <f>Activity!P418</f>
        <v>0</v>
      </c>
      <c r="M409" s="7" t="e">
        <f>Activity!#REF!</f>
        <v>#REF!</v>
      </c>
      <c r="N409" t="e">
        <f>Activity!#REF!</f>
        <v>#REF!</v>
      </c>
      <c r="O409" t="e">
        <f>Activity!#REF!</f>
        <v>#REF!</v>
      </c>
      <c r="P409">
        <f>Activity!V418</f>
        <v>0</v>
      </c>
    </row>
    <row r="410" spans="1:16" x14ac:dyDescent="0.3">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7">
        <f>Activity!P419</f>
        <v>0</v>
      </c>
      <c r="M410" s="7" t="e">
        <f>Activity!#REF!</f>
        <v>#REF!</v>
      </c>
      <c r="N410" t="e">
        <f>Activity!#REF!</f>
        <v>#REF!</v>
      </c>
      <c r="O410" t="e">
        <f>Activity!#REF!</f>
        <v>#REF!</v>
      </c>
      <c r="P410">
        <f>Activity!V419</f>
        <v>0</v>
      </c>
    </row>
    <row r="411" spans="1:16" x14ac:dyDescent="0.3">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7">
        <f>Activity!P420</f>
        <v>0</v>
      </c>
      <c r="M411" s="7" t="e">
        <f>Activity!#REF!</f>
        <v>#REF!</v>
      </c>
      <c r="N411" t="e">
        <f>Activity!#REF!</f>
        <v>#REF!</v>
      </c>
      <c r="O411" t="e">
        <f>Activity!#REF!</f>
        <v>#REF!</v>
      </c>
      <c r="P411">
        <f>Activity!V420</f>
        <v>0</v>
      </c>
    </row>
    <row r="412" spans="1:16" x14ac:dyDescent="0.3">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7">
        <f>Activity!P421</f>
        <v>0</v>
      </c>
      <c r="M412" s="7" t="e">
        <f>Activity!#REF!</f>
        <v>#REF!</v>
      </c>
      <c r="N412" t="e">
        <f>Activity!#REF!</f>
        <v>#REF!</v>
      </c>
      <c r="O412" t="e">
        <f>Activity!#REF!</f>
        <v>#REF!</v>
      </c>
      <c r="P412">
        <f>Activity!V421</f>
        <v>0</v>
      </c>
    </row>
    <row r="413" spans="1:16" x14ac:dyDescent="0.3">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7">
        <f>Activity!P422</f>
        <v>0</v>
      </c>
      <c r="M413" s="7" t="e">
        <f>Activity!#REF!</f>
        <v>#REF!</v>
      </c>
      <c r="N413" t="e">
        <f>Activity!#REF!</f>
        <v>#REF!</v>
      </c>
      <c r="O413" t="e">
        <f>Activity!#REF!</f>
        <v>#REF!</v>
      </c>
      <c r="P413">
        <f>Activity!V422</f>
        <v>0</v>
      </c>
    </row>
    <row r="414" spans="1:16" x14ac:dyDescent="0.3">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7">
        <f>Activity!P423</f>
        <v>0</v>
      </c>
      <c r="M414" s="7" t="e">
        <f>Activity!#REF!</f>
        <v>#REF!</v>
      </c>
      <c r="N414" t="e">
        <f>Activity!#REF!</f>
        <v>#REF!</v>
      </c>
      <c r="O414" t="e">
        <f>Activity!#REF!</f>
        <v>#REF!</v>
      </c>
      <c r="P414">
        <f>Activity!V423</f>
        <v>0</v>
      </c>
    </row>
    <row r="415" spans="1:16" x14ac:dyDescent="0.3">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7">
        <f>Activity!P424</f>
        <v>0</v>
      </c>
      <c r="M415" s="7" t="e">
        <f>Activity!#REF!</f>
        <v>#REF!</v>
      </c>
      <c r="N415" t="e">
        <f>Activity!#REF!</f>
        <v>#REF!</v>
      </c>
      <c r="O415" t="e">
        <f>Activity!#REF!</f>
        <v>#REF!</v>
      </c>
      <c r="P415">
        <f>Activity!V424</f>
        <v>0</v>
      </c>
    </row>
    <row r="416" spans="1:16" x14ac:dyDescent="0.3">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7">
        <f>Activity!P425</f>
        <v>0</v>
      </c>
      <c r="M416" s="7" t="e">
        <f>Activity!#REF!</f>
        <v>#REF!</v>
      </c>
      <c r="N416" t="e">
        <f>Activity!#REF!</f>
        <v>#REF!</v>
      </c>
      <c r="O416" t="e">
        <f>Activity!#REF!</f>
        <v>#REF!</v>
      </c>
      <c r="P416">
        <f>Activity!V425</f>
        <v>0</v>
      </c>
    </row>
    <row r="417" spans="1:16" x14ac:dyDescent="0.3">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7">
        <f>Activity!P426</f>
        <v>0</v>
      </c>
      <c r="M417" s="7" t="e">
        <f>Activity!#REF!</f>
        <v>#REF!</v>
      </c>
      <c r="N417" t="e">
        <f>Activity!#REF!</f>
        <v>#REF!</v>
      </c>
      <c r="O417" t="e">
        <f>Activity!#REF!</f>
        <v>#REF!</v>
      </c>
      <c r="P417">
        <f>Activity!V426</f>
        <v>0</v>
      </c>
    </row>
    <row r="418" spans="1:16" x14ac:dyDescent="0.3">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7">
        <f>Activity!P427</f>
        <v>0</v>
      </c>
      <c r="M418" s="7" t="e">
        <f>Activity!#REF!</f>
        <v>#REF!</v>
      </c>
      <c r="N418" t="e">
        <f>Activity!#REF!</f>
        <v>#REF!</v>
      </c>
      <c r="O418" t="e">
        <f>Activity!#REF!</f>
        <v>#REF!</v>
      </c>
      <c r="P418">
        <f>Activity!V427</f>
        <v>0</v>
      </c>
    </row>
    <row r="419" spans="1:16" x14ac:dyDescent="0.3">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7">
        <f>Activity!P428</f>
        <v>0</v>
      </c>
      <c r="M419" s="7" t="e">
        <f>Activity!#REF!</f>
        <v>#REF!</v>
      </c>
      <c r="N419" t="e">
        <f>Activity!#REF!</f>
        <v>#REF!</v>
      </c>
      <c r="O419" t="e">
        <f>Activity!#REF!</f>
        <v>#REF!</v>
      </c>
      <c r="P419">
        <f>Activity!V428</f>
        <v>0</v>
      </c>
    </row>
    <row r="420" spans="1:16" x14ac:dyDescent="0.3">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7">
        <f>Activity!P429</f>
        <v>0</v>
      </c>
      <c r="M420" s="7" t="e">
        <f>Activity!#REF!</f>
        <v>#REF!</v>
      </c>
      <c r="N420" t="e">
        <f>Activity!#REF!</f>
        <v>#REF!</v>
      </c>
      <c r="O420" t="e">
        <f>Activity!#REF!</f>
        <v>#REF!</v>
      </c>
      <c r="P420">
        <f>Activity!V429</f>
        <v>0</v>
      </c>
    </row>
    <row r="421" spans="1:16" x14ac:dyDescent="0.3">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7">
        <f>Activity!P430</f>
        <v>0</v>
      </c>
      <c r="M421" s="7" t="e">
        <f>Activity!#REF!</f>
        <v>#REF!</v>
      </c>
      <c r="N421" t="e">
        <f>Activity!#REF!</f>
        <v>#REF!</v>
      </c>
      <c r="O421" t="e">
        <f>Activity!#REF!</f>
        <v>#REF!</v>
      </c>
      <c r="P421">
        <f>Activity!V430</f>
        <v>0</v>
      </c>
    </row>
    <row r="422" spans="1:16" x14ac:dyDescent="0.3">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7">
        <f>Activity!P431</f>
        <v>0</v>
      </c>
      <c r="M422" s="7" t="e">
        <f>Activity!#REF!</f>
        <v>#REF!</v>
      </c>
      <c r="N422" t="e">
        <f>Activity!#REF!</f>
        <v>#REF!</v>
      </c>
      <c r="O422" t="e">
        <f>Activity!#REF!</f>
        <v>#REF!</v>
      </c>
      <c r="P422">
        <f>Activity!V431</f>
        <v>0</v>
      </c>
    </row>
    <row r="423" spans="1:16" x14ac:dyDescent="0.3">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7">
        <f>Activity!P432</f>
        <v>0</v>
      </c>
      <c r="M423" s="7" t="e">
        <f>Activity!#REF!</f>
        <v>#REF!</v>
      </c>
      <c r="N423" t="e">
        <f>Activity!#REF!</f>
        <v>#REF!</v>
      </c>
      <c r="O423" t="e">
        <f>Activity!#REF!</f>
        <v>#REF!</v>
      </c>
      <c r="P423">
        <f>Activity!V432</f>
        <v>0</v>
      </c>
    </row>
    <row r="424" spans="1:16" x14ac:dyDescent="0.3">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7">
        <f>Activity!P433</f>
        <v>0</v>
      </c>
      <c r="M424" s="7" t="e">
        <f>Activity!#REF!</f>
        <v>#REF!</v>
      </c>
      <c r="N424" t="e">
        <f>Activity!#REF!</f>
        <v>#REF!</v>
      </c>
      <c r="O424" t="e">
        <f>Activity!#REF!</f>
        <v>#REF!</v>
      </c>
      <c r="P424">
        <f>Activity!V433</f>
        <v>0</v>
      </c>
    </row>
    <row r="425" spans="1:16" x14ac:dyDescent="0.3">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7">
        <f>Activity!P434</f>
        <v>0</v>
      </c>
      <c r="M425" s="7" t="e">
        <f>Activity!#REF!</f>
        <v>#REF!</v>
      </c>
      <c r="N425" t="e">
        <f>Activity!#REF!</f>
        <v>#REF!</v>
      </c>
      <c r="O425" t="e">
        <f>Activity!#REF!</f>
        <v>#REF!</v>
      </c>
      <c r="P425">
        <f>Activity!V434</f>
        <v>0</v>
      </c>
    </row>
    <row r="426" spans="1:16" x14ac:dyDescent="0.3">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7">
        <f>Activity!P435</f>
        <v>0</v>
      </c>
      <c r="M426" s="7" t="e">
        <f>Activity!#REF!</f>
        <v>#REF!</v>
      </c>
      <c r="N426" t="e">
        <f>Activity!#REF!</f>
        <v>#REF!</v>
      </c>
      <c r="O426" t="e">
        <f>Activity!#REF!</f>
        <v>#REF!</v>
      </c>
      <c r="P426">
        <f>Activity!V435</f>
        <v>0</v>
      </c>
    </row>
    <row r="427" spans="1:16" x14ac:dyDescent="0.3">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7">
        <f>Activity!P436</f>
        <v>0</v>
      </c>
      <c r="M427" s="7" t="e">
        <f>Activity!#REF!</f>
        <v>#REF!</v>
      </c>
      <c r="N427" t="e">
        <f>Activity!#REF!</f>
        <v>#REF!</v>
      </c>
      <c r="O427" t="e">
        <f>Activity!#REF!</f>
        <v>#REF!</v>
      </c>
      <c r="P427">
        <f>Activity!V436</f>
        <v>0</v>
      </c>
    </row>
    <row r="428" spans="1:16" x14ac:dyDescent="0.3">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7">
        <f>Activity!P437</f>
        <v>0</v>
      </c>
      <c r="M428" s="7" t="e">
        <f>Activity!#REF!</f>
        <v>#REF!</v>
      </c>
      <c r="N428" t="e">
        <f>Activity!#REF!</f>
        <v>#REF!</v>
      </c>
      <c r="O428" t="e">
        <f>Activity!#REF!</f>
        <v>#REF!</v>
      </c>
      <c r="P428">
        <f>Activity!V437</f>
        <v>0</v>
      </c>
    </row>
    <row r="429" spans="1:16" x14ac:dyDescent="0.3">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7">
        <f>Activity!P438</f>
        <v>0</v>
      </c>
      <c r="M429" s="7" t="e">
        <f>Activity!#REF!</f>
        <v>#REF!</v>
      </c>
      <c r="N429" t="e">
        <f>Activity!#REF!</f>
        <v>#REF!</v>
      </c>
      <c r="O429" t="e">
        <f>Activity!#REF!</f>
        <v>#REF!</v>
      </c>
      <c r="P429">
        <f>Activity!V438</f>
        <v>0</v>
      </c>
    </row>
    <row r="430" spans="1:16" x14ac:dyDescent="0.3">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7">
        <f>Activity!P439</f>
        <v>0</v>
      </c>
      <c r="M430" s="7" t="e">
        <f>Activity!#REF!</f>
        <v>#REF!</v>
      </c>
      <c r="N430" t="e">
        <f>Activity!#REF!</f>
        <v>#REF!</v>
      </c>
      <c r="O430" t="e">
        <f>Activity!#REF!</f>
        <v>#REF!</v>
      </c>
      <c r="P430">
        <f>Activity!V439</f>
        <v>0</v>
      </c>
    </row>
    <row r="431" spans="1:16" x14ac:dyDescent="0.3">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7">
        <f>Activity!P440</f>
        <v>0</v>
      </c>
      <c r="M431" s="7" t="e">
        <f>Activity!#REF!</f>
        <v>#REF!</v>
      </c>
      <c r="N431" t="e">
        <f>Activity!#REF!</f>
        <v>#REF!</v>
      </c>
      <c r="O431" t="e">
        <f>Activity!#REF!</f>
        <v>#REF!</v>
      </c>
      <c r="P431">
        <f>Activity!V440</f>
        <v>0</v>
      </c>
    </row>
    <row r="432" spans="1:16" x14ac:dyDescent="0.3">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7">
        <f>Activity!P441</f>
        <v>0</v>
      </c>
      <c r="M432" s="7" t="e">
        <f>Activity!#REF!</f>
        <v>#REF!</v>
      </c>
      <c r="N432" t="e">
        <f>Activity!#REF!</f>
        <v>#REF!</v>
      </c>
      <c r="O432" t="e">
        <f>Activity!#REF!</f>
        <v>#REF!</v>
      </c>
      <c r="P432">
        <f>Activity!V441</f>
        <v>0</v>
      </c>
    </row>
    <row r="433" spans="1:16" x14ac:dyDescent="0.3">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7">
        <f>Activity!P442</f>
        <v>0</v>
      </c>
      <c r="M433" s="7" t="e">
        <f>Activity!#REF!</f>
        <v>#REF!</v>
      </c>
      <c r="N433" t="e">
        <f>Activity!#REF!</f>
        <v>#REF!</v>
      </c>
      <c r="O433" t="e">
        <f>Activity!#REF!</f>
        <v>#REF!</v>
      </c>
      <c r="P433">
        <f>Activity!V442</f>
        <v>0</v>
      </c>
    </row>
    <row r="434" spans="1:16" x14ac:dyDescent="0.3">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7">
        <f>Activity!P443</f>
        <v>0</v>
      </c>
      <c r="M434" s="7" t="e">
        <f>Activity!#REF!</f>
        <v>#REF!</v>
      </c>
      <c r="N434" t="e">
        <f>Activity!#REF!</f>
        <v>#REF!</v>
      </c>
      <c r="O434" t="e">
        <f>Activity!#REF!</f>
        <v>#REF!</v>
      </c>
      <c r="P434">
        <f>Activity!V443</f>
        <v>0</v>
      </c>
    </row>
    <row r="435" spans="1:16" x14ac:dyDescent="0.3">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7">
        <f>Activity!P444</f>
        <v>0</v>
      </c>
      <c r="M435" s="7" t="e">
        <f>Activity!#REF!</f>
        <v>#REF!</v>
      </c>
      <c r="N435" t="e">
        <f>Activity!#REF!</f>
        <v>#REF!</v>
      </c>
      <c r="O435" t="e">
        <f>Activity!#REF!</f>
        <v>#REF!</v>
      </c>
      <c r="P435">
        <f>Activity!V444</f>
        <v>0</v>
      </c>
    </row>
    <row r="436" spans="1:16" x14ac:dyDescent="0.3">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7">
        <f>Activity!P445</f>
        <v>0</v>
      </c>
      <c r="M436" s="7" t="e">
        <f>Activity!#REF!</f>
        <v>#REF!</v>
      </c>
      <c r="N436" t="e">
        <f>Activity!#REF!</f>
        <v>#REF!</v>
      </c>
      <c r="O436" t="e">
        <f>Activity!#REF!</f>
        <v>#REF!</v>
      </c>
      <c r="P436">
        <f>Activity!V445</f>
        <v>0</v>
      </c>
    </row>
    <row r="437" spans="1:16" x14ac:dyDescent="0.3">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7">
        <f>Activity!P446</f>
        <v>0</v>
      </c>
      <c r="M437" s="7" t="e">
        <f>Activity!#REF!</f>
        <v>#REF!</v>
      </c>
      <c r="N437" t="e">
        <f>Activity!#REF!</f>
        <v>#REF!</v>
      </c>
      <c r="O437" t="e">
        <f>Activity!#REF!</f>
        <v>#REF!</v>
      </c>
      <c r="P437">
        <f>Activity!V446</f>
        <v>0</v>
      </c>
    </row>
    <row r="438" spans="1:16" x14ac:dyDescent="0.3">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7">
        <f>Activity!P447</f>
        <v>0</v>
      </c>
      <c r="M438" s="7" t="e">
        <f>Activity!#REF!</f>
        <v>#REF!</v>
      </c>
      <c r="N438" t="e">
        <f>Activity!#REF!</f>
        <v>#REF!</v>
      </c>
      <c r="O438" t="e">
        <f>Activity!#REF!</f>
        <v>#REF!</v>
      </c>
      <c r="P438">
        <f>Activity!V447</f>
        <v>0</v>
      </c>
    </row>
    <row r="439" spans="1:16" x14ac:dyDescent="0.3">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7">
        <f>Activity!P448</f>
        <v>0</v>
      </c>
      <c r="M439" s="7" t="e">
        <f>Activity!#REF!</f>
        <v>#REF!</v>
      </c>
      <c r="N439" t="e">
        <f>Activity!#REF!</f>
        <v>#REF!</v>
      </c>
      <c r="O439" t="e">
        <f>Activity!#REF!</f>
        <v>#REF!</v>
      </c>
      <c r="P439">
        <f>Activity!V448</f>
        <v>0</v>
      </c>
    </row>
    <row r="440" spans="1:16" x14ac:dyDescent="0.3">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7">
        <f>Activity!P449</f>
        <v>0</v>
      </c>
      <c r="M440" s="7" t="e">
        <f>Activity!#REF!</f>
        <v>#REF!</v>
      </c>
      <c r="N440" t="e">
        <f>Activity!#REF!</f>
        <v>#REF!</v>
      </c>
      <c r="O440" t="e">
        <f>Activity!#REF!</f>
        <v>#REF!</v>
      </c>
      <c r="P440">
        <f>Activity!V449</f>
        <v>0</v>
      </c>
    </row>
    <row r="441" spans="1:16" x14ac:dyDescent="0.3">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7">
        <f>Activity!P450</f>
        <v>0</v>
      </c>
      <c r="M441" s="7" t="e">
        <f>Activity!#REF!</f>
        <v>#REF!</v>
      </c>
      <c r="N441" t="e">
        <f>Activity!#REF!</f>
        <v>#REF!</v>
      </c>
      <c r="O441" t="e">
        <f>Activity!#REF!</f>
        <v>#REF!</v>
      </c>
      <c r="P441">
        <f>Activity!V450</f>
        <v>0</v>
      </c>
    </row>
    <row r="442" spans="1:16" x14ac:dyDescent="0.3">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7">
        <f>Activity!P451</f>
        <v>0</v>
      </c>
      <c r="M442" s="7" t="e">
        <f>Activity!#REF!</f>
        <v>#REF!</v>
      </c>
      <c r="N442" t="e">
        <f>Activity!#REF!</f>
        <v>#REF!</v>
      </c>
      <c r="O442" t="e">
        <f>Activity!#REF!</f>
        <v>#REF!</v>
      </c>
      <c r="P442">
        <f>Activity!V451</f>
        <v>0</v>
      </c>
    </row>
    <row r="443" spans="1:16" x14ac:dyDescent="0.3">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7">
        <f>Activity!P452</f>
        <v>0</v>
      </c>
      <c r="M443" s="7" t="e">
        <f>Activity!#REF!</f>
        <v>#REF!</v>
      </c>
      <c r="N443" t="e">
        <f>Activity!#REF!</f>
        <v>#REF!</v>
      </c>
      <c r="O443" t="e">
        <f>Activity!#REF!</f>
        <v>#REF!</v>
      </c>
      <c r="P443">
        <f>Activity!V452</f>
        <v>0</v>
      </c>
    </row>
    <row r="444" spans="1:16" x14ac:dyDescent="0.3">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7">
        <f>Activity!P453</f>
        <v>0</v>
      </c>
      <c r="M444" s="7" t="e">
        <f>Activity!#REF!</f>
        <v>#REF!</v>
      </c>
      <c r="N444" t="e">
        <f>Activity!#REF!</f>
        <v>#REF!</v>
      </c>
      <c r="O444" t="e">
        <f>Activity!#REF!</f>
        <v>#REF!</v>
      </c>
      <c r="P444">
        <f>Activity!V453</f>
        <v>0</v>
      </c>
    </row>
    <row r="445" spans="1:16" x14ac:dyDescent="0.3">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7">
        <f>Activity!P454</f>
        <v>0</v>
      </c>
      <c r="M445" s="7" t="e">
        <f>Activity!#REF!</f>
        <v>#REF!</v>
      </c>
      <c r="N445" t="e">
        <f>Activity!#REF!</f>
        <v>#REF!</v>
      </c>
      <c r="O445" t="e">
        <f>Activity!#REF!</f>
        <v>#REF!</v>
      </c>
      <c r="P445">
        <f>Activity!V454</f>
        <v>0</v>
      </c>
    </row>
    <row r="446" spans="1:16" x14ac:dyDescent="0.3">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7">
        <f>Activity!P455</f>
        <v>0</v>
      </c>
      <c r="M446" s="7" t="e">
        <f>Activity!#REF!</f>
        <v>#REF!</v>
      </c>
      <c r="N446" t="e">
        <f>Activity!#REF!</f>
        <v>#REF!</v>
      </c>
      <c r="O446" t="e">
        <f>Activity!#REF!</f>
        <v>#REF!</v>
      </c>
      <c r="P446">
        <f>Activity!V455</f>
        <v>0</v>
      </c>
    </row>
    <row r="447" spans="1:16" x14ac:dyDescent="0.3">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7">
        <f>Activity!P456</f>
        <v>0</v>
      </c>
      <c r="M447" s="7" t="e">
        <f>Activity!#REF!</f>
        <v>#REF!</v>
      </c>
      <c r="N447" t="e">
        <f>Activity!#REF!</f>
        <v>#REF!</v>
      </c>
      <c r="O447" t="e">
        <f>Activity!#REF!</f>
        <v>#REF!</v>
      </c>
      <c r="P447">
        <f>Activity!V456</f>
        <v>0</v>
      </c>
    </row>
    <row r="448" spans="1:16" x14ac:dyDescent="0.3">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7">
        <f>Activity!P457</f>
        <v>0</v>
      </c>
      <c r="M448" s="7" t="e">
        <f>Activity!#REF!</f>
        <v>#REF!</v>
      </c>
      <c r="N448" t="e">
        <f>Activity!#REF!</f>
        <v>#REF!</v>
      </c>
      <c r="O448" t="e">
        <f>Activity!#REF!</f>
        <v>#REF!</v>
      </c>
      <c r="P448">
        <f>Activity!V457</f>
        <v>0</v>
      </c>
    </row>
    <row r="449" spans="1:16" x14ac:dyDescent="0.3">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7">
        <f>Activity!P458</f>
        <v>0</v>
      </c>
      <c r="M449" s="7" t="e">
        <f>Activity!#REF!</f>
        <v>#REF!</v>
      </c>
      <c r="N449" t="e">
        <f>Activity!#REF!</f>
        <v>#REF!</v>
      </c>
      <c r="O449" t="e">
        <f>Activity!#REF!</f>
        <v>#REF!</v>
      </c>
      <c r="P449">
        <f>Activity!V458</f>
        <v>0</v>
      </c>
    </row>
    <row r="450" spans="1:16" x14ac:dyDescent="0.3">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7">
        <f>Activity!P459</f>
        <v>0</v>
      </c>
      <c r="M450" s="7" t="e">
        <f>Activity!#REF!</f>
        <v>#REF!</v>
      </c>
      <c r="N450" t="e">
        <f>Activity!#REF!</f>
        <v>#REF!</v>
      </c>
      <c r="O450" t="e">
        <f>Activity!#REF!</f>
        <v>#REF!</v>
      </c>
      <c r="P450">
        <f>Activity!V459</f>
        <v>0</v>
      </c>
    </row>
    <row r="451" spans="1:16" x14ac:dyDescent="0.3">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7">
        <f>Activity!P460</f>
        <v>0</v>
      </c>
      <c r="M451" s="7" t="e">
        <f>Activity!#REF!</f>
        <v>#REF!</v>
      </c>
      <c r="N451" t="e">
        <f>Activity!#REF!</f>
        <v>#REF!</v>
      </c>
      <c r="O451" t="e">
        <f>Activity!#REF!</f>
        <v>#REF!</v>
      </c>
      <c r="P451">
        <f>Activity!V460</f>
        <v>0</v>
      </c>
    </row>
    <row r="452" spans="1:16" x14ac:dyDescent="0.3">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7">
        <f>Activity!P461</f>
        <v>0</v>
      </c>
      <c r="M452" s="7" t="e">
        <f>Activity!#REF!</f>
        <v>#REF!</v>
      </c>
      <c r="N452" t="e">
        <f>Activity!#REF!</f>
        <v>#REF!</v>
      </c>
      <c r="O452" t="e">
        <f>Activity!#REF!</f>
        <v>#REF!</v>
      </c>
      <c r="P452">
        <f>Activity!V461</f>
        <v>0</v>
      </c>
    </row>
    <row r="453" spans="1:16" x14ac:dyDescent="0.3">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7">
        <f>Activity!P462</f>
        <v>0</v>
      </c>
      <c r="M453" s="7" t="e">
        <f>Activity!#REF!</f>
        <v>#REF!</v>
      </c>
      <c r="N453" t="e">
        <f>Activity!#REF!</f>
        <v>#REF!</v>
      </c>
      <c r="O453" t="e">
        <f>Activity!#REF!</f>
        <v>#REF!</v>
      </c>
      <c r="P453">
        <f>Activity!V462</f>
        <v>0</v>
      </c>
    </row>
    <row r="454" spans="1:16" x14ac:dyDescent="0.3">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7">
        <f>Activity!P463</f>
        <v>0</v>
      </c>
      <c r="M454" s="7" t="e">
        <f>Activity!#REF!</f>
        <v>#REF!</v>
      </c>
      <c r="N454" t="e">
        <f>Activity!#REF!</f>
        <v>#REF!</v>
      </c>
      <c r="O454" t="e">
        <f>Activity!#REF!</f>
        <v>#REF!</v>
      </c>
      <c r="P454">
        <f>Activity!V463</f>
        <v>0</v>
      </c>
    </row>
    <row r="455" spans="1:16" x14ac:dyDescent="0.3">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7">
        <f>Activity!P464</f>
        <v>0</v>
      </c>
      <c r="M455" s="7" t="e">
        <f>Activity!#REF!</f>
        <v>#REF!</v>
      </c>
      <c r="N455" t="e">
        <f>Activity!#REF!</f>
        <v>#REF!</v>
      </c>
      <c r="O455" t="e">
        <f>Activity!#REF!</f>
        <v>#REF!</v>
      </c>
      <c r="P455">
        <f>Activity!V464</f>
        <v>0</v>
      </c>
    </row>
    <row r="456" spans="1:16" x14ac:dyDescent="0.3">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7">
        <f>Activity!P465</f>
        <v>0</v>
      </c>
      <c r="M456" s="7" t="e">
        <f>Activity!#REF!</f>
        <v>#REF!</v>
      </c>
      <c r="N456" t="e">
        <f>Activity!#REF!</f>
        <v>#REF!</v>
      </c>
      <c r="O456" t="e">
        <f>Activity!#REF!</f>
        <v>#REF!</v>
      </c>
      <c r="P456">
        <f>Activity!V465</f>
        <v>0</v>
      </c>
    </row>
    <row r="457" spans="1:16" x14ac:dyDescent="0.3">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7">
        <f>Activity!P466</f>
        <v>0</v>
      </c>
      <c r="M457" s="7" t="e">
        <f>Activity!#REF!</f>
        <v>#REF!</v>
      </c>
      <c r="N457" t="e">
        <f>Activity!#REF!</f>
        <v>#REF!</v>
      </c>
      <c r="O457" t="e">
        <f>Activity!#REF!</f>
        <v>#REF!</v>
      </c>
      <c r="P457">
        <f>Activity!V466</f>
        <v>0</v>
      </c>
    </row>
    <row r="458" spans="1:16" x14ac:dyDescent="0.3">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7">
        <f>Activity!P467</f>
        <v>0</v>
      </c>
      <c r="M458" s="7" t="e">
        <f>Activity!#REF!</f>
        <v>#REF!</v>
      </c>
      <c r="N458" t="e">
        <f>Activity!#REF!</f>
        <v>#REF!</v>
      </c>
      <c r="O458" t="e">
        <f>Activity!#REF!</f>
        <v>#REF!</v>
      </c>
      <c r="P458">
        <f>Activity!V467</f>
        <v>0</v>
      </c>
    </row>
    <row r="459" spans="1:16" x14ac:dyDescent="0.3">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7">
        <f>Activity!P468</f>
        <v>0</v>
      </c>
      <c r="M459" s="7" t="e">
        <f>Activity!#REF!</f>
        <v>#REF!</v>
      </c>
      <c r="N459" t="e">
        <f>Activity!#REF!</f>
        <v>#REF!</v>
      </c>
      <c r="O459" t="e">
        <f>Activity!#REF!</f>
        <v>#REF!</v>
      </c>
      <c r="P459">
        <f>Activity!V468</f>
        <v>0</v>
      </c>
    </row>
    <row r="460" spans="1:16" x14ac:dyDescent="0.3">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7">
        <f>Activity!P469</f>
        <v>0</v>
      </c>
      <c r="M460" s="7" t="e">
        <f>Activity!#REF!</f>
        <v>#REF!</v>
      </c>
      <c r="N460" t="e">
        <f>Activity!#REF!</f>
        <v>#REF!</v>
      </c>
      <c r="O460" t="e">
        <f>Activity!#REF!</f>
        <v>#REF!</v>
      </c>
      <c r="P460">
        <f>Activity!V469</f>
        <v>0</v>
      </c>
    </row>
    <row r="461" spans="1:16" x14ac:dyDescent="0.3">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7">
        <f>Activity!P470</f>
        <v>0</v>
      </c>
      <c r="M461" s="7" t="e">
        <f>Activity!#REF!</f>
        <v>#REF!</v>
      </c>
      <c r="N461" t="e">
        <f>Activity!#REF!</f>
        <v>#REF!</v>
      </c>
      <c r="O461" t="e">
        <f>Activity!#REF!</f>
        <v>#REF!</v>
      </c>
      <c r="P461">
        <f>Activity!V470</f>
        <v>0</v>
      </c>
    </row>
    <row r="462" spans="1:16" x14ac:dyDescent="0.3">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7">
        <f>Activity!P471</f>
        <v>0</v>
      </c>
      <c r="M462" s="7" t="e">
        <f>Activity!#REF!</f>
        <v>#REF!</v>
      </c>
      <c r="N462" t="e">
        <f>Activity!#REF!</f>
        <v>#REF!</v>
      </c>
      <c r="O462" t="e">
        <f>Activity!#REF!</f>
        <v>#REF!</v>
      </c>
      <c r="P462">
        <f>Activity!V471</f>
        <v>0</v>
      </c>
    </row>
    <row r="463" spans="1:16" x14ac:dyDescent="0.3">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7">
        <f>Activity!P472</f>
        <v>0</v>
      </c>
      <c r="M463" s="7" t="e">
        <f>Activity!#REF!</f>
        <v>#REF!</v>
      </c>
      <c r="N463" t="e">
        <f>Activity!#REF!</f>
        <v>#REF!</v>
      </c>
      <c r="O463" t="e">
        <f>Activity!#REF!</f>
        <v>#REF!</v>
      </c>
      <c r="P463">
        <f>Activity!V472</f>
        <v>0</v>
      </c>
    </row>
    <row r="464" spans="1:16" x14ac:dyDescent="0.3">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7">
        <f>Activity!P473</f>
        <v>0</v>
      </c>
      <c r="M464" s="7" t="e">
        <f>Activity!#REF!</f>
        <v>#REF!</v>
      </c>
      <c r="N464" t="e">
        <f>Activity!#REF!</f>
        <v>#REF!</v>
      </c>
      <c r="O464" t="e">
        <f>Activity!#REF!</f>
        <v>#REF!</v>
      </c>
      <c r="P464">
        <f>Activity!V473</f>
        <v>0</v>
      </c>
    </row>
    <row r="465" spans="1:16" x14ac:dyDescent="0.3">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7">
        <f>Activity!P474</f>
        <v>0</v>
      </c>
      <c r="M465" s="7" t="e">
        <f>Activity!#REF!</f>
        <v>#REF!</v>
      </c>
      <c r="N465" t="e">
        <f>Activity!#REF!</f>
        <v>#REF!</v>
      </c>
      <c r="O465" t="e">
        <f>Activity!#REF!</f>
        <v>#REF!</v>
      </c>
      <c r="P465">
        <f>Activity!V474</f>
        <v>0</v>
      </c>
    </row>
    <row r="466" spans="1:16" x14ac:dyDescent="0.3">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7">
        <f>Activity!P475</f>
        <v>0</v>
      </c>
      <c r="M466" s="7" t="e">
        <f>Activity!#REF!</f>
        <v>#REF!</v>
      </c>
      <c r="N466" t="e">
        <f>Activity!#REF!</f>
        <v>#REF!</v>
      </c>
      <c r="O466" t="e">
        <f>Activity!#REF!</f>
        <v>#REF!</v>
      </c>
      <c r="P466">
        <f>Activity!V475</f>
        <v>0</v>
      </c>
    </row>
    <row r="467" spans="1:16" x14ac:dyDescent="0.3">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7">
        <f>Activity!P476</f>
        <v>0</v>
      </c>
      <c r="M467" s="7" t="e">
        <f>Activity!#REF!</f>
        <v>#REF!</v>
      </c>
      <c r="N467" t="e">
        <f>Activity!#REF!</f>
        <v>#REF!</v>
      </c>
      <c r="O467" t="e">
        <f>Activity!#REF!</f>
        <v>#REF!</v>
      </c>
      <c r="P467">
        <f>Activity!V476</f>
        <v>0</v>
      </c>
    </row>
    <row r="468" spans="1:16" x14ac:dyDescent="0.3">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7">
        <f>Activity!P477</f>
        <v>0</v>
      </c>
      <c r="M468" s="7" t="e">
        <f>Activity!#REF!</f>
        <v>#REF!</v>
      </c>
      <c r="N468" t="e">
        <f>Activity!#REF!</f>
        <v>#REF!</v>
      </c>
      <c r="O468" t="e">
        <f>Activity!#REF!</f>
        <v>#REF!</v>
      </c>
      <c r="P468">
        <f>Activity!V477</f>
        <v>0</v>
      </c>
    </row>
    <row r="469" spans="1:16" x14ac:dyDescent="0.3">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7">
        <f>Activity!P478</f>
        <v>0</v>
      </c>
      <c r="M469" s="7" t="e">
        <f>Activity!#REF!</f>
        <v>#REF!</v>
      </c>
      <c r="N469" t="e">
        <f>Activity!#REF!</f>
        <v>#REF!</v>
      </c>
      <c r="O469" t="e">
        <f>Activity!#REF!</f>
        <v>#REF!</v>
      </c>
      <c r="P469">
        <f>Activity!V478</f>
        <v>0</v>
      </c>
    </row>
    <row r="470" spans="1:16" x14ac:dyDescent="0.3">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7">
        <f>Activity!P479</f>
        <v>0</v>
      </c>
      <c r="M470" s="7" t="e">
        <f>Activity!#REF!</f>
        <v>#REF!</v>
      </c>
      <c r="N470" t="e">
        <f>Activity!#REF!</f>
        <v>#REF!</v>
      </c>
      <c r="O470" t="e">
        <f>Activity!#REF!</f>
        <v>#REF!</v>
      </c>
      <c r="P470">
        <f>Activity!V479</f>
        <v>0</v>
      </c>
    </row>
    <row r="471" spans="1:16" x14ac:dyDescent="0.3">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7">
        <f>Activity!P480</f>
        <v>0</v>
      </c>
      <c r="M471" s="7" t="e">
        <f>Activity!#REF!</f>
        <v>#REF!</v>
      </c>
      <c r="N471" t="e">
        <f>Activity!#REF!</f>
        <v>#REF!</v>
      </c>
      <c r="O471" t="e">
        <f>Activity!#REF!</f>
        <v>#REF!</v>
      </c>
      <c r="P471">
        <f>Activity!V480</f>
        <v>0</v>
      </c>
    </row>
    <row r="472" spans="1:16" x14ac:dyDescent="0.3">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7">
        <f>Activity!P481</f>
        <v>0</v>
      </c>
      <c r="M472" s="7" t="e">
        <f>Activity!#REF!</f>
        <v>#REF!</v>
      </c>
      <c r="N472" t="e">
        <f>Activity!#REF!</f>
        <v>#REF!</v>
      </c>
      <c r="O472" t="e">
        <f>Activity!#REF!</f>
        <v>#REF!</v>
      </c>
      <c r="P472">
        <f>Activity!V481</f>
        <v>0</v>
      </c>
    </row>
    <row r="473" spans="1:16" x14ac:dyDescent="0.3">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7">
        <f>Activity!P482</f>
        <v>0</v>
      </c>
      <c r="M473" s="7" t="e">
        <f>Activity!#REF!</f>
        <v>#REF!</v>
      </c>
      <c r="N473" t="e">
        <f>Activity!#REF!</f>
        <v>#REF!</v>
      </c>
      <c r="O473" t="e">
        <f>Activity!#REF!</f>
        <v>#REF!</v>
      </c>
      <c r="P473">
        <f>Activity!V482</f>
        <v>0</v>
      </c>
    </row>
    <row r="474" spans="1:16" x14ac:dyDescent="0.3">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7">
        <f>Activity!P483</f>
        <v>0</v>
      </c>
      <c r="M474" s="7" t="e">
        <f>Activity!#REF!</f>
        <v>#REF!</v>
      </c>
      <c r="N474" t="e">
        <f>Activity!#REF!</f>
        <v>#REF!</v>
      </c>
      <c r="O474" t="e">
        <f>Activity!#REF!</f>
        <v>#REF!</v>
      </c>
      <c r="P474">
        <f>Activity!V483</f>
        <v>0</v>
      </c>
    </row>
    <row r="475" spans="1:16" x14ac:dyDescent="0.3">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7">
        <f>Activity!P484</f>
        <v>0</v>
      </c>
      <c r="M475" s="7" t="e">
        <f>Activity!#REF!</f>
        <v>#REF!</v>
      </c>
      <c r="N475" t="e">
        <f>Activity!#REF!</f>
        <v>#REF!</v>
      </c>
      <c r="O475" t="e">
        <f>Activity!#REF!</f>
        <v>#REF!</v>
      </c>
      <c r="P475">
        <f>Activity!V484</f>
        <v>0</v>
      </c>
    </row>
    <row r="476" spans="1:16" x14ac:dyDescent="0.3">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7">
        <f>Activity!P485</f>
        <v>0</v>
      </c>
      <c r="M476" s="7" t="e">
        <f>Activity!#REF!</f>
        <v>#REF!</v>
      </c>
      <c r="N476" t="e">
        <f>Activity!#REF!</f>
        <v>#REF!</v>
      </c>
      <c r="O476" t="e">
        <f>Activity!#REF!</f>
        <v>#REF!</v>
      </c>
      <c r="P476">
        <f>Activity!V485</f>
        <v>0</v>
      </c>
    </row>
    <row r="477" spans="1:16" x14ac:dyDescent="0.3">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7">
        <f>Activity!P486</f>
        <v>0</v>
      </c>
      <c r="M477" s="7" t="e">
        <f>Activity!#REF!</f>
        <v>#REF!</v>
      </c>
      <c r="N477" t="e">
        <f>Activity!#REF!</f>
        <v>#REF!</v>
      </c>
      <c r="O477" t="e">
        <f>Activity!#REF!</f>
        <v>#REF!</v>
      </c>
      <c r="P477">
        <f>Activity!V486</f>
        <v>0</v>
      </c>
    </row>
    <row r="478" spans="1:16" x14ac:dyDescent="0.3">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7">
        <f>Activity!P487</f>
        <v>0</v>
      </c>
      <c r="M478" s="7" t="e">
        <f>Activity!#REF!</f>
        <v>#REF!</v>
      </c>
      <c r="N478" t="e">
        <f>Activity!#REF!</f>
        <v>#REF!</v>
      </c>
      <c r="O478" t="e">
        <f>Activity!#REF!</f>
        <v>#REF!</v>
      </c>
      <c r="P478">
        <f>Activity!V487</f>
        <v>0</v>
      </c>
    </row>
    <row r="479" spans="1:16" x14ac:dyDescent="0.3">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7">
        <f>Activity!P488</f>
        <v>0</v>
      </c>
      <c r="M479" s="7" t="e">
        <f>Activity!#REF!</f>
        <v>#REF!</v>
      </c>
      <c r="N479" t="e">
        <f>Activity!#REF!</f>
        <v>#REF!</v>
      </c>
      <c r="O479" t="e">
        <f>Activity!#REF!</f>
        <v>#REF!</v>
      </c>
      <c r="P479">
        <f>Activity!V488</f>
        <v>0</v>
      </c>
    </row>
    <row r="480" spans="1:16" x14ac:dyDescent="0.3">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7">
        <f>Activity!P489</f>
        <v>0</v>
      </c>
      <c r="M480" s="7" t="e">
        <f>Activity!#REF!</f>
        <v>#REF!</v>
      </c>
      <c r="N480" t="e">
        <f>Activity!#REF!</f>
        <v>#REF!</v>
      </c>
      <c r="O480" t="e">
        <f>Activity!#REF!</f>
        <v>#REF!</v>
      </c>
      <c r="P480">
        <f>Activity!V489</f>
        <v>0</v>
      </c>
    </row>
    <row r="481" spans="1:16" x14ac:dyDescent="0.3">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7">
        <f>Activity!P490</f>
        <v>0</v>
      </c>
      <c r="M481" s="7" t="e">
        <f>Activity!#REF!</f>
        <v>#REF!</v>
      </c>
      <c r="N481" t="e">
        <f>Activity!#REF!</f>
        <v>#REF!</v>
      </c>
      <c r="O481" t="e">
        <f>Activity!#REF!</f>
        <v>#REF!</v>
      </c>
      <c r="P481">
        <f>Activity!V490</f>
        <v>0</v>
      </c>
    </row>
    <row r="482" spans="1:16" x14ac:dyDescent="0.3">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7">
        <f>Activity!P491</f>
        <v>0</v>
      </c>
      <c r="M482" s="7" t="e">
        <f>Activity!#REF!</f>
        <v>#REF!</v>
      </c>
      <c r="N482" t="e">
        <f>Activity!#REF!</f>
        <v>#REF!</v>
      </c>
      <c r="O482" t="e">
        <f>Activity!#REF!</f>
        <v>#REF!</v>
      </c>
      <c r="P482">
        <f>Activity!V491</f>
        <v>0</v>
      </c>
    </row>
    <row r="483" spans="1:16" x14ac:dyDescent="0.3">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7">
        <f>Activity!P492</f>
        <v>0</v>
      </c>
      <c r="M483" s="7" t="e">
        <f>Activity!#REF!</f>
        <v>#REF!</v>
      </c>
      <c r="N483" t="e">
        <f>Activity!#REF!</f>
        <v>#REF!</v>
      </c>
      <c r="O483" t="e">
        <f>Activity!#REF!</f>
        <v>#REF!</v>
      </c>
      <c r="P483">
        <f>Activity!V492</f>
        <v>0</v>
      </c>
    </row>
    <row r="484" spans="1:16" x14ac:dyDescent="0.3">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7">
        <f>Activity!P493</f>
        <v>0</v>
      </c>
      <c r="M484" s="7" t="e">
        <f>Activity!#REF!</f>
        <v>#REF!</v>
      </c>
      <c r="N484" t="e">
        <f>Activity!#REF!</f>
        <v>#REF!</v>
      </c>
      <c r="O484" t="e">
        <f>Activity!#REF!</f>
        <v>#REF!</v>
      </c>
      <c r="P484">
        <f>Activity!V493</f>
        <v>0</v>
      </c>
    </row>
    <row r="485" spans="1:16" x14ac:dyDescent="0.3">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7">
        <f>Activity!P494</f>
        <v>0</v>
      </c>
      <c r="M485" s="7" t="e">
        <f>Activity!#REF!</f>
        <v>#REF!</v>
      </c>
      <c r="N485" t="e">
        <f>Activity!#REF!</f>
        <v>#REF!</v>
      </c>
      <c r="O485" t="e">
        <f>Activity!#REF!</f>
        <v>#REF!</v>
      </c>
      <c r="P485">
        <f>Activity!V494</f>
        <v>0</v>
      </c>
    </row>
    <row r="486" spans="1:16" x14ac:dyDescent="0.3">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7">
        <f>Activity!P495</f>
        <v>0</v>
      </c>
      <c r="M486" s="7" t="e">
        <f>Activity!#REF!</f>
        <v>#REF!</v>
      </c>
      <c r="N486" t="e">
        <f>Activity!#REF!</f>
        <v>#REF!</v>
      </c>
      <c r="O486" t="e">
        <f>Activity!#REF!</f>
        <v>#REF!</v>
      </c>
      <c r="P486">
        <f>Activity!V495</f>
        <v>0</v>
      </c>
    </row>
    <row r="487" spans="1:16" x14ac:dyDescent="0.3">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7">
        <f>Activity!P496</f>
        <v>0</v>
      </c>
      <c r="M487" s="7" t="e">
        <f>Activity!#REF!</f>
        <v>#REF!</v>
      </c>
      <c r="N487" t="e">
        <f>Activity!#REF!</f>
        <v>#REF!</v>
      </c>
      <c r="O487" t="e">
        <f>Activity!#REF!</f>
        <v>#REF!</v>
      </c>
      <c r="P487">
        <f>Activity!V496</f>
        <v>0</v>
      </c>
    </row>
    <row r="488" spans="1:16" x14ac:dyDescent="0.3">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7">
        <f>Activity!P497</f>
        <v>0</v>
      </c>
      <c r="M488" s="7" t="e">
        <f>Activity!#REF!</f>
        <v>#REF!</v>
      </c>
      <c r="N488" t="e">
        <f>Activity!#REF!</f>
        <v>#REF!</v>
      </c>
      <c r="O488" t="e">
        <f>Activity!#REF!</f>
        <v>#REF!</v>
      </c>
      <c r="P488">
        <f>Activity!V497</f>
        <v>0</v>
      </c>
    </row>
    <row r="489" spans="1:16" x14ac:dyDescent="0.3">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7">
        <f>Activity!P498</f>
        <v>0</v>
      </c>
      <c r="M489" s="7" t="e">
        <f>Activity!#REF!</f>
        <v>#REF!</v>
      </c>
      <c r="N489" t="e">
        <f>Activity!#REF!</f>
        <v>#REF!</v>
      </c>
      <c r="O489" t="e">
        <f>Activity!#REF!</f>
        <v>#REF!</v>
      </c>
      <c r="P489">
        <f>Activity!V498</f>
        <v>0</v>
      </c>
    </row>
    <row r="490" spans="1:16" x14ac:dyDescent="0.3">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7">
        <f>Activity!P499</f>
        <v>0</v>
      </c>
      <c r="M490" s="7" t="e">
        <f>Activity!#REF!</f>
        <v>#REF!</v>
      </c>
      <c r="N490" t="e">
        <f>Activity!#REF!</f>
        <v>#REF!</v>
      </c>
      <c r="O490" t="e">
        <f>Activity!#REF!</f>
        <v>#REF!</v>
      </c>
      <c r="P490">
        <f>Activity!V499</f>
        <v>0</v>
      </c>
    </row>
    <row r="491" spans="1:16" x14ac:dyDescent="0.3">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7">
        <f>Activity!P500</f>
        <v>0</v>
      </c>
      <c r="M491" s="7" t="e">
        <f>Activity!#REF!</f>
        <v>#REF!</v>
      </c>
      <c r="N491" t="e">
        <f>Activity!#REF!</f>
        <v>#REF!</v>
      </c>
      <c r="O491" t="e">
        <f>Activity!#REF!</f>
        <v>#REF!</v>
      </c>
      <c r="P491">
        <f>Activity!V500</f>
        <v>0</v>
      </c>
    </row>
    <row r="492" spans="1:16" x14ac:dyDescent="0.3">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7">
        <f>Activity!P501</f>
        <v>0</v>
      </c>
      <c r="M492" s="7" t="e">
        <f>Activity!#REF!</f>
        <v>#REF!</v>
      </c>
      <c r="N492" t="e">
        <f>Activity!#REF!</f>
        <v>#REF!</v>
      </c>
      <c r="O492" t="e">
        <f>Activity!#REF!</f>
        <v>#REF!</v>
      </c>
      <c r="P492">
        <f>Activity!V501</f>
        <v>0</v>
      </c>
    </row>
    <row r="493" spans="1:16" x14ac:dyDescent="0.3">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7">
        <f>Activity!P502</f>
        <v>0</v>
      </c>
      <c r="M493" s="7" t="e">
        <f>Activity!#REF!</f>
        <v>#REF!</v>
      </c>
      <c r="N493" t="e">
        <f>Activity!#REF!</f>
        <v>#REF!</v>
      </c>
      <c r="O493" t="e">
        <f>Activity!#REF!</f>
        <v>#REF!</v>
      </c>
      <c r="P493">
        <f>Activity!V502</f>
        <v>0</v>
      </c>
    </row>
    <row r="494" spans="1:16" x14ac:dyDescent="0.3">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7">
        <f>Activity!P503</f>
        <v>0</v>
      </c>
      <c r="M494" s="7" t="e">
        <f>Activity!#REF!</f>
        <v>#REF!</v>
      </c>
      <c r="N494" t="e">
        <f>Activity!#REF!</f>
        <v>#REF!</v>
      </c>
      <c r="O494" t="e">
        <f>Activity!#REF!</f>
        <v>#REF!</v>
      </c>
      <c r="P494">
        <f>Activity!V503</f>
        <v>0</v>
      </c>
    </row>
    <row r="495" spans="1:16" x14ac:dyDescent="0.3">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7">
        <f>Activity!P504</f>
        <v>0</v>
      </c>
      <c r="M495" s="7" t="e">
        <f>Activity!#REF!</f>
        <v>#REF!</v>
      </c>
      <c r="N495" t="e">
        <f>Activity!#REF!</f>
        <v>#REF!</v>
      </c>
      <c r="O495" t="e">
        <f>Activity!#REF!</f>
        <v>#REF!</v>
      </c>
      <c r="P495">
        <f>Activity!V504</f>
        <v>0</v>
      </c>
    </row>
    <row r="496" spans="1:16" x14ac:dyDescent="0.3">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7">
        <f>Activity!P505</f>
        <v>0</v>
      </c>
      <c r="M496" s="7" t="e">
        <f>Activity!#REF!</f>
        <v>#REF!</v>
      </c>
      <c r="N496" t="e">
        <f>Activity!#REF!</f>
        <v>#REF!</v>
      </c>
      <c r="O496" t="e">
        <f>Activity!#REF!</f>
        <v>#REF!</v>
      </c>
      <c r="P496">
        <f>Activity!V505</f>
        <v>0</v>
      </c>
    </row>
    <row r="497" spans="1:16" x14ac:dyDescent="0.3">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7">
        <f>Activity!P506</f>
        <v>0</v>
      </c>
      <c r="M497" s="7" t="e">
        <f>Activity!#REF!</f>
        <v>#REF!</v>
      </c>
      <c r="N497" t="e">
        <f>Activity!#REF!</f>
        <v>#REF!</v>
      </c>
      <c r="O497" t="e">
        <f>Activity!#REF!</f>
        <v>#REF!</v>
      </c>
      <c r="P497">
        <f>Activity!V506</f>
        <v>0</v>
      </c>
    </row>
    <row r="498" spans="1:16" x14ac:dyDescent="0.3">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7">
        <f>Activity!P507</f>
        <v>0</v>
      </c>
      <c r="M498" s="7" t="e">
        <f>Activity!#REF!</f>
        <v>#REF!</v>
      </c>
      <c r="N498" t="e">
        <f>Activity!#REF!</f>
        <v>#REF!</v>
      </c>
      <c r="O498" t="e">
        <f>Activity!#REF!</f>
        <v>#REF!</v>
      </c>
      <c r="P498">
        <f>Activity!V507</f>
        <v>0</v>
      </c>
    </row>
    <row r="499" spans="1:16" x14ac:dyDescent="0.3">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7">
        <f>Activity!P508</f>
        <v>0</v>
      </c>
      <c r="M499" s="7" t="e">
        <f>Activity!#REF!</f>
        <v>#REF!</v>
      </c>
      <c r="N499" t="e">
        <f>Activity!#REF!</f>
        <v>#REF!</v>
      </c>
      <c r="O499" t="e">
        <f>Activity!#REF!</f>
        <v>#REF!</v>
      </c>
      <c r="P499">
        <f>Activity!V508</f>
        <v>0</v>
      </c>
    </row>
    <row r="500" spans="1:16" x14ac:dyDescent="0.3">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7">
        <f>Activity!P509</f>
        <v>0</v>
      </c>
      <c r="M500" s="7" t="e">
        <f>Activity!#REF!</f>
        <v>#REF!</v>
      </c>
      <c r="N500" t="e">
        <f>Activity!#REF!</f>
        <v>#REF!</v>
      </c>
      <c r="O500" t="e">
        <f>Activity!#REF!</f>
        <v>#REF!</v>
      </c>
      <c r="P500">
        <f>Activity!V509</f>
        <v>0</v>
      </c>
    </row>
    <row r="501" spans="1:16" x14ac:dyDescent="0.3">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7">
        <f>Activity!P510</f>
        <v>0</v>
      </c>
      <c r="M501" s="7"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2024-09-12T15:44:34Z</dcterms:modified>
</cp:coreProperties>
</file>